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kpuemp-my.sharepoint.com/personal/naomi_robert_kpu_ca/Documents/Documents/Water Security/BCCAI Deliverables/"/>
    </mc:Choice>
  </mc:AlternateContent>
  <xr:revisionPtr revIDLastSave="0" documentId="8_{DD341CE1-97AD-4BF8-9CC5-3B57CE403535}" xr6:coauthVersionLast="47" xr6:coauthVersionMax="47" xr10:uidLastSave="{00000000-0000-0000-0000-000000000000}"/>
  <bookViews>
    <workbookView xWindow="-110" yWindow="-110" windowWidth="19420" windowHeight="11500" firstSheet="2" activeTab="4" xr2:uid="{C36932D1-64FA-419A-9A69-5ADA6DA19E39}"/>
  </bookViews>
  <sheets>
    <sheet name="HOW TO" sheetId="6" r:id="rId1"/>
    <sheet name="AWHC Calculcator" sheetId="10" r:id="rId2"/>
    <sheet name="COWICHAN SERIES EXAMPLE" sheetId="1" r:id="rId3"/>
    <sheet name="MILL BAY SERIES EXAMPLE" sheetId="8" r:id="rId4"/>
    <sheet name="TOLMIE SERIES EXAMPLE"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0" l="1"/>
  <c r="G5" i="10"/>
  <c r="E5" i="10"/>
  <c r="J5" i="10" s="1"/>
  <c r="K5" i="10" s="1"/>
  <c r="G4" i="10"/>
  <c r="E4" i="10"/>
  <c r="J4" i="10" s="1"/>
  <c r="K4" i="10" s="1"/>
  <c r="G3" i="10"/>
  <c r="E3" i="10"/>
  <c r="G5" i="9"/>
  <c r="E5" i="9"/>
  <c r="J5" i="9" s="1"/>
  <c r="G4" i="9"/>
  <c r="E4" i="9"/>
  <c r="J4" i="9" s="1"/>
  <c r="K4" i="9" s="1"/>
  <c r="G3" i="9"/>
  <c r="E3" i="9"/>
  <c r="J3" i="9" s="1"/>
  <c r="G4" i="8"/>
  <c r="G5" i="8"/>
  <c r="G3" i="8"/>
  <c r="E5" i="8"/>
  <c r="E4" i="8"/>
  <c r="E3" i="8"/>
  <c r="G3" i="1"/>
  <c r="J5" i="1"/>
  <c r="J4" i="1"/>
  <c r="J3" i="1"/>
  <c r="J9" i="1"/>
  <c r="G4" i="1"/>
  <c r="G5" i="1"/>
  <c r="E5" i="1"/>
  <c r="E4" i="1"/>
  <c r="E3" i="1"/>
  <c r="J3" i="10" l="1"/>
  <c r="J7" i="10"/>
  <c r="K3" i="10"/>
  <c r="J7" i="9"/>
  <c r="K3" i="9"/>
  <c r="J9" i="9"/>
  <c r="K5" i="9"/>
  <c r="J3" i="8"/>
  <c r="J4" i="8"/>
  <c r="K4" i="8" s="1"/>
  <c r="J5" i="8"/>
  <c r="J7" i="1"/>
  <c r="K5" i="1"/>
  <c r="K3" i="1"/>
  <c r="K5" i="8" l="1"/>
  <c r="J9" i="8"/>
  <c r="J7" i="8"/>
  <c r="K3" i="8"/>
  <c r="K4" i="1"/>
</calcChain>
</file>

<file path=xl/sharedStrings.xml><?xml version="1.0" encoding="utf-8"?>
<sst xmlns="http://schemas.openxmlformats.org/spreadsheetml/2006/main" count="171" uniqueCount="62">
  <si>
    <t>Soil Texture Code</t>
  </si>
  <si>
    <t>B</t>
  </si>
  <si>
    <t>C</t>
  </si>
  <si>
    <t>Soil Texture Class</t>
  </si>
  <si>
    <t>Sandy loam</t>
  </si>
  <si>
    <t>Silt loam</t>
  </si>
  <si>
    <t>Silty clay loam</t>
  </si>
  <si>
    <t>Clay loam</t>
  </si>
  <si>
    <t>Silty clay</t>
  </si>
  <si>
    <t>Soil Texture Code (see box)</t>
  </si>
  <si>
    <t>No</t>
  </si>
  <si>
    <t>Notes</t>
  </si>
  <si>
    <t>Soil Layer Chart Legend</t>
  </si>
  <si>
    <t>Input Soil Horizon Information</t>
  </si>
  <si>
    <t>Soil Horizon Name (optional)</t>
  </si>
  <si>
    <t>Soil Horizon</t>
  </si>
  <si>
    <t>Soil Horizon Number</t>
  </si>
  <si>
    <t>Yes</t>
  </si>
  <si>
    <t>A</t>
  </si>
  <si>
    <t>Lower Depth of Soil Horizon (cm)</t>
  </si>
  <si>
    <t>Soil Texture AWHC (cm/cm)</t>
  </si>
  <si>
    <t>AWHC (cm/cm)</t>
  </si>
  <si>
    <t>Estimated AWHC of Soil Horizon (cm/cm)</t>
  </si>
  <si>
    <t>Upper Depth of Soil Horizon (cm)</t>
  </si>
  <si>
    <t>Total Depth of Soil Horizon (cm)</t>
  </si>
  <si>
    <t>Glosssary</t>
  </si>
  <si>
    <t>How to use the Agricultural Water Holding Capacity Calculator</t>
  </si>
  <si>
    <t>Interpreting the Agricultural Water Holding Capacity Calculator</t>
  </si>
  <si>
    <t>This tool primarily uses soil texture to estimate agricultural water holding capacity. However, other factors, such as organic matter content, can also influence the capacity of soil to store plant-available water.</t>
  </si>
  <si>
    <t>Gravel</t>
  </si>
  <si>
    <t>Impermeable layer</t>
  </si>
  <si>
    <t>Constrained Agricultural Water Holding Capacity</t>
  </si>
  <si>
    <t>Resources</t>
  </si>
  <si>
    <t xml:space="preserve">For information on the soils of southeast Vancouver Island see:  https://www.env.gov.bc.ca/esd/distdata/ecosystems/Soils_Reports/bc57_report.pdf  </t>
  </si>
  <si>
    <t xml:space="preserve">The Soils Information Finder Tool (SIFT) Map Application is an interactive map to view and explore soils data including: soil survey polygons, soil projects and reports, parent material predictive map, agricultural capability maps, scanned legacy maps and more. You can look up your site to explore related soil information and compare to your observations: https://www2.gov.bc.ca/gov/content/environment/air-land-water/land/soil/soil-information-finder </t>
  </si>
  <si>
    <t xml:space="preserve">For more information on dry farming site suitabiltiy and lessons learned from dry farming trials on Vancouver and the Gulf Islands see the Dry Farming Extension Guide: https://www.kpu.ca/dry-farming-resources </t>
  </si>
  <si>
    <t>A layer of soil with properties that differ compared to the layers above and below (e.g. texture, colour). Soil horizon boundaries are roughly parrallel to the soil surface.</t>
  </si>
  <si>
    <t>The capacity of the soil to store plant-available water</t>
  </si>
  <si>
    <t>Plant-available Water</t>
  </si>
  <si>
    <t>Coarse soil aggregates greater than 2mm in diameter</t>
  </si>
  <si>
    <t>A highly compacted soil layer that restricts the movement of water and penetration from plant roots</t>
  </si>
  <si>
    <t>The capacity of the soil to store plant-available water beneath an impermeable of restricting layer in the soil</t>
  </si>
  <si>
    <t>The water stored in soil pore spaces that can be extracted by plant roots. Plant- available water is stored in soil pores that are small enough to prevent drainage by gravity, yet large enough to allow extraction by plant roots.</t>
  </si>
  <si>
    <t>Before you start, you will need to know the texture of each soil horizon on your site, ideally down to 5ft, or as deep as feasible. You will also need to know the upper and lower depths of each soil horizon. For information on how to approximate soil texture at home see https://www.kpu.ca/dry-farming-resources, Appendix A: The Jar Method for Approximating Soil Texture.</t>
  </si>
  <si>
    <t>Total Estimated AWHC (cm/ 1.50 metre)</t>
  </si>
  <si>
    <t>Total Estimated Constrained AWHC (cm/1.5 metre)</t>
  </si>
  <si>
    <t>The presence of impermeable layers reduces the overall estimated AWHC of the site by a maximum of the amount indicated.</t>
  </si>
  <si>
    <t xml:space="preserve">Dry farming research in the Pacific Northwest (Oregon State University Dry Farming Program) recommends a minimum agricultural water holding capacity of approximately 20cm (8 inches) of water down to approximately 150cm (5ft). While this recommendation suggests favourable conditions, suitability will vary with site and growing conditions. </t>
  </si>
  <si>
    <t>Agricultural Water Holding Capacity (AWHC)</t>
  </si>
  <si>
    <t>Estimate percentage of particles in soil sample that are &gt; 2mm</t>
  </si>
  <si>
    <t>Impermeable or Constrained Layer (Yes/No)</t>
  </si>
  <si>
    <t>Impermeable or constrained layer is one that is a highly compacted soil layer that constrains the movement of water and/or plant roots</t>
  </si>
  <si>
    <t>Sand</t>
  </si>
  <si>
    <t>Loamy sand</t>
  </si>
  <si>
    <t>Loam</t>
  </si>
  <si>
    <t>Silt</t>
  </si>
  <si>
    <r>
      <t>Soil Texture Code Box</t>
    </r>
    <r>
      <rPr>
        <i/>
        <vertAlign val="superscript"/>
        <sz val="11"/>
        <color theme="1"/>
        <rFont val="Calibri"/>
        <family val="2"/>
        <scheme val="minor"/>
      </rPr>
      <t>1</t>
    </r>
  </si>
  <si>
    <t>Source: K.B. MacDonald, K.B., Wang, F., Fraser, W.R., &amp; Lelyk, G.G. (1998). Broad-scale Assessment of Agricultural Soil Quality in Canada Using Existing Land Resource Databases and GIS. https://sis.agr.gc.ca/cansis/publications/manuals/1998-3/1998-3.pdf'</t>
  </si>
  <si>
    <r>
      <t>Percent Gravel</t>
    </r>
    <r>
      <rPr>
        <vertAlign val="superscript"/>
        <sz val="11"/>
        <color theme="1"/>
        <rFont val="Calibri"/>
        <family val="2"/>
        <scheme val="minor"/>
      </rPr>
      <t>2</t>
    </r>
    <r>
      <rPr>
        <sz val="11"/>
        <color theme="1"/>
        <rFont val="Calibri"/>
        <family val="2"/>
        <scheme val="minor"/>
      </rPr>
      <t xml:space="preserve"> (%)</t>
    </r>
  </si>
  <si>
    <t>Input this information into the appropriate cells of the AWHC calculator to estimate the agricultural water holding capacity of your site.</t>
  </si>
  <si>
    <t>Examples are provided for three commons agriculural soils in Southern Vancouver Island and the Gulf Islands, Cowichan Series, Mill Bay Series, and Tolmie Series</t>
  </si>
  <si>
    <t xml:space="preserve">This tool provides a broad estimate of agricultural water holding capacity based on soil texture. The goal is to use this information to inform site suitability for dry farming.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</si>
</sst>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i/>
      <sz val="11"/>
      <color theme="1"/>
      <name val="Calibri"/>
      <family val="2"/>
      <scheme val="minor"/>
    </font>
    <font>
      <sz val="8"/>
      <name val="Calibri"/>
      <family val="2"/>
      <scheme val="minor"/>
    </font>
    <font>
      <i/>
      <vertAlign val="superscript"/>
      <sz val="11"/>
      <color theme="1"/>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6" tint="0.79998168889431442"/>
        <bgColor indexed="65"/>
      </patternFill>
    </fill>
    <fill>
      <patternFill patternType="solid">
        <fgColor theme="6" tint="0.39997558519241921"/>
        <bgColor indexed="65"/>
      </patternFill>
    </fill>
    <fill>
      <patternFill patternType="solid">
        <fgColor theme="9"/>
        <bgColor theme="9"/>
      </patternFill>
    </fill>
    <fill>
      <patternFill patternType="solid">
        <fgColor theme="9" tint="0.79998168889431442"/>
        <bgColor theme="9" tint="0.79998168889431442"/>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style="thin">
        <color indexed="64"/>
      </left>
      <right/>
      <top style="thin">
        <color indexed="64"/>
      </top>
      <bottom/>
      <diagonal/>
    </border>
    <border>
      <left/>
      <right/>
      <top style="thin">
        <color theme="9" tint="0.39997558519241921"/>
      </top>
      <bottom style="thin">
        <color indexed="64"/>
      </bottom>
      <diagonal/>
    </border>
    <border>
      <left/>
      <right/>
      <top style="thin">
        <color indexed="64"/>
      </top>
      <bottom/>
      <diagonal/>
    </border>
    <border>
      <left style="thin">
        <color indexed="64"/>
      </left>
      <right/>
      <top style="thin">
        <color theme="9" tint="0.39997558519241921"/>
      </top>
      <bottom style="thin">
        <color indexed="64"/>
      </bottom>
      <diagonal/>
    </border>
    <border>
      <left/>
      <right style="thin">
        <color indexed="64"/>
      </right>
      <top style="thin">
        <color indexed="64"/>
      </top>
      <bottom/>
      <diagonal/>
    </border>
    <border>
      <left/>
      <right style="thin">
        <color indexed="64"/>
      </right>
      <top style="thin">
        <color theme="9" tint="0.39997558519241921"/>
      </top>
      <bottom style="thin">
        <color indexed="64"/>
      </bottom>
      <diagonal/>
    </border>
    <border>
      <left/>
      <right/>
      <top style="thin">
        <color indexed="64"/>
      </top>
      <bottom style="double">
        <color indexed="64"/>
      </bottom>
      <diagonal/>
    </border>
    <border>
      <left style="thin">
        <color indexed="64"/>
      </left>
      <right/>
      <top style="thin">
        <color theme="9" tint="0.39997558519241921"/>
      </top>
      <bottom/>
      <diagonal/>
    </border>
    <border>
      <left/>
      <right/>
      <top style="thin">
        <color theme="9" tint="0.39997558519241921"/>
      </top>
      <bottom/>
      <diagonal/>
    </border>
    <border>
      <left/>
      <right style="thin">
        <color indexed="64"/>
      </right>
      <top style="thin">
        <color theme="9" tint="0.39997558519241921"/>
      </top>
      <bottom/>
      <diagonal/>
    </border>
  </borders>
  <cellStyleXfs count="3">
    <xf numFmtId="0" fontId="0" fillId="0" borderId="0"/>
    <xf numFmtId="0" fontId="2" fillId="2" borderId="0" applyNumberFormat="0" applyBorder="0" applyAlignment="0" applyProtection="0"/>
    <xf numFmtId="0" fontId="3" fillId="0" borderId="6" applyNumberFormat="0" applyFill="0" applyAlignment="0" applyProtection="0"/>
  </cellStyleXfs>
  <cellXfs count="62">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xf numFmtId="2" fontId="0" fillId="0" borderId="0" xfId="0" applyNumberFormat="1" applyAlignment="1">
      <alignment wrapText="1"/>
    </xf>
    <xf numFmtId="0" fontId="0" fillId="0" borderId="4" xfId="0" applyBorder="1" applyAlignment="1">
      <alignment horizontal="center" vertical="top" wrapText="1"/>
    </xf>
    <xf numFmtId="2" fontId="0" fillId="0" borderId="0" xfId="0" applyNumberFormat="1" applyAlignment="1"/>
    <xf numFmtId="0" fontId="3" fillId="0" borderId="0" xfId="0" applyFont="1" applyAlignment="1">
      <alignment wrapText="1"/>
    </xf>
    <xf numFmtId="0" fontId="3" fillId="3" borderId="6" xfId="2" applyFill="1" applyAlignment="1">
      <alignment wrapText="1"/>
    </xf>
    <xf numFmtId="2" fontId="3" fillId="3" borderId="6" xfId="2" applyNumberFormat="1" applyFill="1" applyAlignment="1">
      <alignment wrapText="1"/>
    </xf>
    <xf numFmtId="0" fontId="2" fillId="0" borderId="1" xfId="1" applyFill="1" applyBorder="1" applyAlignment="1">
      <alignment horizontal="left" wrapText="1"/>
    </xf>
    <xf numFmtId="0" fontId="2" fillId="0" borderId="0" xfId="1" applyFill="1" applyBorder="1" applyAlignment="1">
      <alignment horizontal="left" wrapText="1"/>
    </xf>
    <xf numFmtId="1" fontId="2" fillId="0" borderId="0" xfId="1" applyNumberFormat="1" applyFill="1" applyBorder="1" applyAlignment="1">
      <alignment horizontal="left" wrapText="1"/>
    </xf>
    <xf numFmtId="2" fontId="2" fillId="0" borderId="0" xfId="1" applyNumberFormat="1" applyFill="1" applyBorder="1" applyAlignment="1">
      <alignment horizontal="left" wrapText="1"/>
    </xf>
    <xf numFmtId="2" fontId="2" fillId="0" borderId="2" xfId="1" applyNumberFormat="1" applyFill="1" applyBorder="1" applyAlignment="1">
      <alignment horizontal="left" wrapText="1"/>
    </xf>
    <xf numFmtId="0" fontId="3" fillId="0" borderId="0" xfId="0" applyFont="1"/>
    <xf numFmtId="0" fontId="0" fillId="0" borderId="0" xfId="0" applyFill="1" applyAlignment="1">
      <alignment horizontal="left"/>
    </xf>
    <xf numFmtId="0" fontId="2" fillId="6" borderId="3" xfId="1" applyFill="1" applyBorder="1" applyAlignment="1">
      <alignment horizontal="left" wrapText="1"/>
    </xf>
    <xf numFmtId="0" fontId="2" fillId="6" borderId="4" xfId="1" applyFill="1" applyBorder="1" applyAlignment="1">
      <alignment horizontal="left" wrapText="1"/>
    </xf>
    <xf numFmtId="1" fontId="2" fillId="6" borderId="4" xfId="1" applyNumberFormat="1" applyFill="1" applyBorder="1" applyAlignment="1">
      <alignment horizontal="left" wrapText="1"/>
    </xf>
    <xf numFmtId="2" fontId="2" fillId="6" borderId="4" xfId="1" applyNumberFormat="1" applyFill="1" applyBorder="1" applyAlignment="1">
      <alignment horizontal="left" wrapText="1"/>
    </xf>
    <xf numFmtId="2" fontId="2" fillId="6" borderId="5" xfId="1" applyNumberFormat="1" applyFill="1" applyBorder="1" applyAlignment="1">
      <alignment horizontal="left" wrapText="1"/>
    </xf>
    <xf numFmtId="0" fontId="0" fillId="6" borderId="0" xfId="0" applyFill="1" applyAlignment="1">
      <alignment horizontal="left"/>
    </xf>
    <xf numFmtId="0" fontId="2" fillId="2" borderId="4" xfId="1" applyBorder="1" applyAlignment="1">
      <alignment horizontal="left" wrapText="1"/>
    </xf>
    <xf numFmtId="0" fontId="5" fillId="0" borderId="0" xfId="0" applyFont="1"/>
    <xf numFmtId="2" fontId="0" fillId="7" borderId="13" xfId="0" applyNumberFormat="1" applyFill="1" applyBorder="1" applyAlignment="1">
      <alignment wrapText="1"/>
    </xf>
    <xf numFmtId="0" fontId="0" fillId="0" borderId="0" xfId="0" applyAlignment="1">
      <alignment vertical="top" wrapText="1"/>
    </xf>
    <xf numFmtId="0" fontId="0" fillId="0" borderId="0" xfId="0" applyAlignment="1">
      <alignment vertical="top"/>
    </xf>
    <xf numFmtId="0" fontId="3" fillId="7" borderId="13" xfId="0" applyFont="1" applyFill="1" applyBorder="1" applyAlignment="1">
      <alignment wrapText="1"/>
    </xf>
    <xf numFmtId="0" fontId="0" fillId="0" borderId="0" xfId="0" applyFill="1" applyAlignment="1">
      <alignment horizontal="left" wrapText="1"/>
    </xf>
    <xf numFmtId="2" fontId="0" fillId="0" borderId="0" xfId="0" applyNumberFormat="1" applyFill="1" applyAlignment="1">
      <alignment horizontal="left"/>
    </xf>
    <xf numFmtId="0" fontId="2" fillId="2" borderId="7" xfId="1" applyBorder="1" applyAlignment="1">
      <alignment horizontal="left" wrapText="1"/>
    </xf>
    <xf numFmtId="0" fontId="2" fillId="2" borderId="9" xfId="1" applyBorder="1" applyAlignment="1">
      <alignment horizontal="left" wrapText="1"/>
    </xf>
    <xf numFmtId="1" fontId="2" fillId="2" borderId="9" xfId="1" applyNumberFormat="1" applyBorder="1" applyAlignment="1">
      <alignment horizontal="left" wrapText="1"/>
    </xf>
    <xf numFmtId="2" fontId="2" fillId="2" borderId="9" xfId="1" applyNumberFormat="1" applyBorder="1" applyAlignment="1">
      <alignment horizontal="left" wrapText="1"/>
    </xf>
    <xf numFmtId="2" fontId="2" fillId="2" borderId="11" xfId="1" applyNumberFormat="1" applyBorder="1" applyAlignment="1">
      <alignment horizontal="left" wrapText="1"/>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9" xfId="0" applyFill="1" applyBorder="1" applyAlignment="1">
      <alignment horizontal="center" vertical="top" wrapText="1"/>
    </xf>
    <xf numFmtId="2" fontId="0" fillId="0" borderId="9" xfId="0" applyNumberFormat="1" applyBorder="1" applyAlignment="1">
      <alignment horizontal="center" vertical="top" wrapText="1"/>
    </xf>
    <xf numFmtId="0" fontId="0" fillId="0" borderId="11" xfId="0" applyBorder="1" applyAlignment="1">
      <alignment horizontal="center" vertical="top" wrapText="1"/>
    </xf>
    <xf numFmtId="0" fontId="4" fillId="4" borderId="7"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1" xfId="0" applyFont="1" applyFill="1" applyBorder="1" applyAlignment="1">
      <alignment horizontal="left" vertical="top" wrapText="1"/>
    </xf>
    <xf numFmtId="0" fontId="0" fillId="5" borderId="7" xfId="0" applyFont="1" applyFill="1" applyBorder="1" applyAlignment="1">
      <alignment horizontal="left"/>
    </xf>
    <xf numFmtId="0" fontId="0" fillId="5" borderId="9" xfId="0" applyFont="1" applyFill="1" applyBorder="1" applyAlignment="1">
      <alignment horizontal="left"/>
    </xf>
    <xf numFmtId="0" fontId="0" fillId="5" borderId="11" xfId="0" applyFont="1" applyFill="1" applyBorder="1" applyAlignment="1">
      <alignment horizontal="left"/>
    </xf>
    <xf numFmtId="0" fontId="0" fillId="0" borderId="14" xfId="0" applyFont="1" applyBorder="1" applyAlignment="1">
      <alignment horizontal="left"/>
    </xf>
    <xf numFmtId="0" fontId="0" fillId="0" borderId="15" xfId="0" applyFont="1" applyBorder="1" applyAlignment="1">
      <alignment horizontal="left"/>
    </xf>
    <xf numFmtId="0" fontId="0" fillId="0" borderId="16" xfId="0" applyFont="1" applyBorder="1" applyAlignment="1">
      <alignment horizontal="left"/>
    </xf>
    <xf numFmtId="0" fontId="0" fillId="5" borderId="14" xfId="0" applyFont="1" applyFill="1" applyBorder="1" applyAlignment="1">
      <alignment horizontal="left"/>
    </xf>
    <xf numFmtId="0" fontId="0" fillId="5" borderId="15" xfId="0" applyFont="1" applyFill="1" applyBorder="1" applyAlignment="1">
      <alignment horizontal="left"/>
    </xf>
    <xf numFmtId="0" fontId="0" fillId="5" borderId="16" xfId="0" applyFont="1" applyFill="1" applyBorder="1" applyAlignment="1">
      <alignment horizontal="left"/>
    </xf>
    <xf numFmtId="0" fontId="0" fillId="5" borderId="10" xfId="0" applyFont="1" applyFill="1" applyBorder="1" applyAlignment="1">
      <alignment horizontal="left"/>
    </xf>
    <xf numFmtId="0" fontId="0" fillId="5" borderId="8" xfId="0" applyFont="1" applyFill="1" applyBorder="1" applyAlignment="1">
      <alignment horizontal="left"/>
    </xf>
    <xf numFmtId="0" fontId="0" fillId="5" borderId="12" xfId="0" applyFont="1" applyFill="1" applyBorder="1" applyAlignment="1">
      <alignment horizontal="left"/>
    </xf>
    <xf numFmtId="0" fontId="0" fillId="0" borderId="7" xfId="0" applyFont="1" applyFill="1" applyBorder="1" applyAlignment="1">
      <alignment horizontal="left"/>
    </xf>
    <xf numFmtId="0" fontId="0" fillId="0" borderId="9" xfId="0" applyFont="1" applyFill="1" applyBorder="1" applyAlignment="1">
      <alignment horizontal="left"/>
    </xf>
    <xf numFmtId="0" fontId="0" fillId="0" borderId="11" xfId="0" applyFont="1" applyFill="1" applyBorder="1" applyAlignment="1">
      <alignment horizontal="left"/>
    </xf>
    <xf numFmtId="1" fontId="1" fillId="0" borderId="0" xfId="0" applyNumberFormat="1" applyFont="1" applyAlignment="1">
      <alignment horizontal="center"/>
    </xf>
    <xf numFmtId="0" fontId="1" fillId="0" borderId="0" xfId="0" applyFont="1" applyAlignment="1">
      <alignment horizontal="center"/>
    </xf>
  </cellXfs>
  <cellStyles count="3">
    <cellStyle name="20% - Accent3" xfId="1" builtinId="38"/>
    <cellStyle name="Normal" xfId="0" builtinId="0"/>
    <cellStyle name="Total" xfId="2" builtinId="25"/>
  </cellStyles>
  <dxfs count="0"/>
  <tableStyles count="0" defaultTableStyle="TableStyleMedium2" defaultPivotStyle="PivotStyleLight16"/>
  <colors>
    <mruColors>
      <color rgb="FF5A5426"/>
      <color rgb="FF9A7458"/>
      <color rgb="FF542A00"/>
      <color rgb="FF5A4B38"/>
      <color rgb="FF6E4924"/>
      <color rgb="FF7F6635"/>
      <color rgb="FF7A6F64"/>
      <color rgb="FF936A4B"/>
      <color rgb="FF878856"/>
      <color rgb="FF422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'AWHC Calculcator'!$K$3</c:f>
              <c:strCache>
                <c:ptCount val="1"/>
                <c:pt idx="0">
                  <c:v>A- 0.00 cm</c:v>
                </c:pt>
              </c:strCache>
            </c:strRef>
          </c:tx>
          <c:spPr>
            <a:solidFill>
              <a:srgbClr val="422100"/>
            </a:solidFill>
            <a:ln>
              <a:noFill/>
            </a:ln>
            <a:effectLst/>
          </c:spPr>
          <c:invertIfNegative val="0"/>
          <c:dPt>
            <c:idx val="0"/>
            <c:invertIfNegative val="0"/>
            <c:bubble3D val="0"/>
            <c:spPr>
              <a:solidFill>
                <a:srgbClr val="542A00"/>
              </a:solidFill>
              <a:ln>
                <a:noFill/>
              </a:ln>
              <a:effectLst/>
            </c:spPr>
            <c:extLst>
              <c:ext xmlns:c16="http://schemas.microsoft.com/office/drawing/2014/chart" uri="{C3380CC4-5D6E-409C-BE32-E72D297353CC}">
                <c16:uniqueId val="{00000001-0F0B-4BDD-AFF8-F27175AC5373}"/>
              </c:ext>
            </c:extLst>
          </c:dPt>
          <c:val>
            <c:numRef>
              <c:f>'AWHC Calculcator'!$E$3</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2-0F0B-4BDD-AFF8-F27175AC5373}"/>
            </c:ext>
          </c:extLst>
        </c:ser>
        <c:ser>
          <c:idx val="1"/>
          <c:order val="1"/>
          <c:tx>
            <c:strRef>
              <c:f>'AWHC Calculcator'!$K$4</c:f>
              <c:strCache>
                <c:ptCount val="1"/>
                <c:pt idx="0">
                  <c:v>B- 0.00 cm</c:v>
                </c:pt>
              </c:strCache>
            </c:strRef>
          </c:tx>
          <c:spPr>
            <a:solidFill>
              <a:srgbClr val="9A7458"/>
            </a:solidFill>
            <a:ln>
              <a:noFill/>
            </a:ln>
            <a:effectLst/>
          </c:spPr>
          <c:invertIfNegative val="0"/>
          <c:dPt>
            <c:idx val="0"/>
            <c:invertIfNegative val="0"/>
            <c:bubble3D val="0"/>
            <c:spPr>
              <a:solidFill>
                <a:srgbClr val="9A7458"/>
              </a:solidFill>
              <a:ln>
                <a:noFill/>
              </a:ln>
              <a:effectLst/>
            </c:spPr>
            <c:extLst>
              <c:ext xmlns:c16="http://schemas.microsoft.com/office/drawing/2014/chart" uri="{C3380CC4-5D6E-409C-BE32-E72D297353CC}">
                <c16:uniqueId val="{00000004-0F0B-4BDD-AFF8-F27175AC5373}"/>
              </c:ext>
            </c:extLst>
          </c:dPt>
          <c:val>
            <c:numRef>
              <c:f>'AWHC Calculcator'!$E$4</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5-0F0B-4BDD-AFF8-F27175AC5373}"/>
            </c:ext>
          </c:extLst>
        </c:ser>
        <c:ser>
          <c:idx val="2"/>
          <c:order val="2"/>
          <c:tx>
            <c:strRef>
              <c:f>'AWHC Calculcator'!$K$5</c:f>
              <c:strCache>
                <c:ptCount val="1"/>
                <c:pt idx="0">
                  <c:v>C- 0.00 cm</c:v>
                </c:pt>
              </c:strCache>
            </c:strRef>
          </c:tx>
          <c:spPr>
            <a:solidFill>
              <a:srgbClr val="5A5426"/>
            </a:solidFill>
            <a:ln>
              <a:noFill/>
            </a:ln>
            <a:effectLst/>
          </c:spPr>
          <c:invertIfNegative val="0"/>
          <c:val>
            <c:numRef>
              <c:f>'AWHC Calculcator'!$E$5</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6-0F0B-4BDD-AFF8-F27175AC5373}"/>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'COWICHAN SERIES EXAMPLE'!$K$3</c:f>
              <c:strCache>
                <c:ptCount val="1"/>
                <c:pt idx="0">
                  <c:v>A- 6.30 cm</c:v>
                </c:pt>
              </c:strCache>
            </c:strRef>
          </c:tx>
          <c:spPr>
            <a:solidFill>
              <a:srgbClr val="422100"/>
            </a:solidFill>
            <a:ln>
              <a:noFill/>
            </a:ln>
            <a:effectLst/>
          </c:spPr>
          <c:invertIfNegative val="0"/>
          <c:val>
            <c:numRef>
              <c:f>'COWICHAN SERIES EXAMPLE'!$E$3</c:f>
              <c:numCache>
                <c:formatCode>General</c:formatCode>
                <c:ptCount val="1"/>
                <c:pt idx="0">
                  <c:v>35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2-F861-429B-9461-AAB09E6B8264}"/>
            </c:ext>
          </c:extLst>
        </c:ser>
        <c:ser>
          <c:idx val="1"/>
          <c:order val="1"/>
          <c:tx>
            <c:strRef>
              <c:f>'COWICHAN SERIES EXAMPLE'!$K$4</c:f>
              <c:strCache>
                <c:ptCount val="1"/>
                <c:pt idx="0">
                  <c:v>B- 9.90 cm</c:v>
                </c:pt>
              </c:strCache>
            </c:strRef>
          </c:tx>
          <c:spPr>
            <a:solidFill>
              <a:srgbClr val="7A6F64"/>
            </a:solidFill>
            <a:ln>
              <a:noFill/>
            </a:ln>
            <a:effectLst/>
          </c:spPr>
          <c:invertIfNegative val="0"/>
          <c:val>
            <c:numRef>
              <c:f>'COWICHAN SERIES EXAMPLE'!$E$4</c:f>
              <c:numCache>
                <c:formatCode>General</c:formatCode>
                <c:ptCount val="1"/>
                <c:pt idx="0">
                  <c:v>55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3-F861-429B-9461-AAB09E6B8264}"/>
            </c:ext>
          </c:extLst>
        </c:ser>
        <c:ser>
          <c:idx val="2"/>
          <c:order val="2"/>
          <c:tx>
            <c:strRef>
              <c:f>'COWICHAN SERIES EXAMPLE'!$K$5</c:f>
              <c:strCache>
                <c:ptCount val="1"/>
                <c:pt idx="0">
                  <c:v>C- 11.40 cm</c:v>
                </c:pt>
              </c:strCache>
            </c:strRef>
          </c:tx>
          <c:spPr>
            <a:solidFill>
              <a:srgbClr val="878856"/>
            </a:solidFill>
            <a:ln>
              <a:noFill/>
            </a:ln>
            <a:effectLst/>
          </c:spPr>
          <c:invertIfNegative val="0"/>
          <c:val>
            <c:numRef>
              <c:f>'COWICHAN SERIES EXAMPLE'!$E$5</c:f>
              <c:numCache>
                <c:formatCode>General</c:formatCode>
                <c:ptCount val="1"/>
                <c:pt idx="0">
                  <c:v>60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4-F861-429B-9461-AAB09E6B8264}"/>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'MILL BAY SERIES EXAMPLE'!$K$3</c:f>
              <c:strCache>
                <c:ptCount val="1"/>
                <c:pt idx="0">
                  <c:v>A- 0.72 cm</c:v>
                </c:pt>
              </c:strCache>
            </c:strRef>
          </c:tx>
          <c:spPr>
            <a:solidFill>
              <a:srgbClr val="422100"/>
            </a:solidFill>
            <a:ln>
              <a:noFill/>
            </a:ln>
            <a:effectLst/>
          </c:spPr>
          <c:invertIfNegative val="0"/>
          <c:val>
            <c:numRef>
              <c:f>'MILL BAY SERIES EXAMPLE'!$E$3</c:f>
              <c:numCache>
                <c:formatCode>General</c:formatCode>
                <c:ptCount val="1"/>
                <c:pt idx="0">
                  <c:v>4</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0-C971-44BF-BC25-46E4EA09FAD3}"/>
            </c:ext>
          </c:extLst>
        </c:ser>
        <c:ser>
          <c:idx val="1"/>
          <c:order val="1"/>
          <c:tx>
            <c:strRef>
              <c:f>'MILL BAY SERIES EXAMPLE'!$K$4</c:f>
              <c:strCache>
                <c:ptCount val="1"/>
                <c:pt idx="0">
                  <c:v>B- 12.78 cm</c:v>
                </c:pt>
              </c:strCache>
            </c:strRef>
          </c:tx>
          <c:spPr>
            <a:solidFill>
              <a:srgbClr val="7A6F64"/>
            </a:solidFill>
            <a:ln>
              <a:noFill/>
            </a:ln>
            <a:effectLst/>
          </c:spPr>
          <c:invertIfNegative val="0"/>
          <c:dPt>
            <c:idx val="0"/>
            <c:invertIfNegative val="0"/>
            <c:bubble3D val="0"/>
            <c:spPr>
              <a:solidFill>
                <a:srgbClr val="7F6635"/>
              </a:solidFill>
              <a:ln>
                <a:noFill/>
              </a:ln>
              <a:effectLst/>
            </c:spPr>
            <c:extLst>
              <c:ext xmlns:c16="http://schemas.microsoft.com/office/drawing/2014/chart" uri="{C3380CC4-5D6E-409C-BE32-E72D297353CC}">
                <c16:uniqueId val="{00000004-C971-44BF-BC25-46E4EA09FAD3}"/>
              </c:ext>
            </c:extLst>
          </c:dPt>
          <c:val>
            <c:numRef>
              <c:f>'MILL BAY SERIES EXAMPLE'!$E$4</c:f>
              <c:numCache>
                <c:formatCode>General</c:formatCode>
                <c:ptCount val="1"/>
                <c:pt idx="0">
                  <c:v>71</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1-C971-44BF-BC25-46E4EA09FAD3}"/>
            </c:ext>
          </c:extLst>
        </c:ser>
        <c:ser>
          <c:idx val="2"/>
          <c:order val="2"/>
          <c:tx>
            <c:strRef>
              <c:f>'MILL BAY SERIES EXAMPLE'!$K$5</c:f>
              <c:strCache>
                <c:ptCount val="1"/>
                <c:pt idx="0">
                  <c:v>C- 3.75 cm</c:v>
                </c:pt>
              </c:strCache>
            </c:strRef>
          </c:tx>
          <c:spPr>
            <a:solidFill>
              <a:srgbClr val="5A4B38"/>
            </a:solidFill>
            <a:ln>
              <a:noFill/>
            </a:ln>
            <a:effectLst/>
          </c:spPr>
          <c:invertIfNegative val="0"/>
          <c:val>
            <c:numRef>
              <c:f>'MILL BAY SERIES EXAMPLE'!$E$5</c:f>
              <c:numCache>
                <c:formatCode>General</c:formatCode>
                <c:ptCount val="1"/>
                <c:pt idx="0">
                  <c:v>75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2-C971-44BF-BC25-46E4EA09FAD3}"/>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'TOLMIE SERIES EXAMPLE'!$K$3</c:f>
              <c:strCache>
                <c:ptCount val="1"/>
                <c:pt idx="0">
                  <c:v>A- 1.50 cm</c:v>
                </c:pt>
              </c:strCache>
            </c:strRef>
          </c:tx>
          <c:spPr>
            <a:solidFill>
              <a:srgbClr val="422100"/>
            </a:solidFill>
            <a:ln>
              <a:noFill/>
            </a:ln>
            <a:effectLst/>
          </c:spPr>
          <c:invertIfNegative val="0"/>
          <c:dPt>
            <c:idx val="0"/>
            <c:invertIfNegative val="0"/>
            <c:bubble3D val="0"/>
            <c:spPr>
              <a:solidFill>
                <a:srgbClr val="542A00"/>
              </a:solidFill>
              <a:ln>
                <a:noFill/>
              </a:ln>
              <a:effectLst/>
            </c:spPr>
            <c:extLst>
              <c:ext xmlns:c16="http://schemas.microsoft.com/office/drawing/2014/chart" uri="{C3380CC4-5D6E-409C-BE32-E72D297353CC}">
                <c16:uniqueId val="{00000006-15C8-470D-B7F8-7DF79C6D39B6}"/>
              </c:ext>
            </c:extLst>
          </c:dPt>
          <c:val>
            <c:numRef>
              <c:f>'TOLMIE SERIES EXAMPLE'!$E$3</c:f>
              <c:numCache>
                <c:formatCode>General</c:formatCode>
                <c:ptCount val="1"/>
                <c:pt idx="0">
                  <c:v>15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0-15C8-470D-B7F8-7DF79C6D39B6}"/>
            </c:ext>
          </c:extLst>
        </c:ser>
        <c:ser>
          <c:idx val="1"/>
          <c:order val="1"/>
          <c:tx>
            <c:strRef>
              <c:f>'TOLMIE SERIES EXAMPLE'!$K$4</c:f>
              <c:strCache>
                <c:ptCount val="1"/>
                <c:pt idx="0">
                  <c:v>B- 2.70 cm</c:v>
                </c:pt>
              </c:strCache>
            </c:strRef>
          </c:tx>
          <c:spPr>
            <a:solidFill>
              <a:srgbClr val="9A7458"/>
            </a:solidFill>
            <a:ln>
              <a:noFill/>
            </a:ln>
            <a:effectLst/>
          </c:spPr>
          <c:invertIfNegative val="0"/>
          <c:dPt>
            <c:idx val="0"/>
            <c:invertIfNegative val="0"/>
            <c:bubble3D val="0"/>
            <c:spPr>
              <a:solidFill>
                <a:srgbClr val="9A7458"/>
              </a:solidFill>
              <a:ln>
                <a:noFill/>
              </a:ln>
              <a:effectLst/>
            </c:spPr>
            <c:extLst>
              <c:ext xmlns:c16="http://schemas.microsoft.com/office/drawing/2014/chart" uri="{C3380CC4-5D6E-409C-BE32-E72D297353CC}">
                <c16:uniqueId val="{00000002-15C8-470D-B7F8-7DF79C6D39B6}"/>
              </c:ext>
            </c:extLst>
          </c:dPt>
          <c:val>
            <c:numRef>
              <c:f>'TOLMIE SERIES EXAMPLE'!$E$4</c:f>
              <c:numCache>
                <c:formatCode>General</c:formatCode>
                <c:ptCount val="1"/>
                <c:pt idx="0">
                  <c:v>15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3-15C8-470D-B7F8-7DF79C6D39B6}"/>
            </c:ext>
          </c:extLst>
        </c:ser>
        <c:ser>
          <c:idx val="2"/>
          <c:order val="2"/>
          <c:tx>
            <c:strRef>
              <c:f>'TOLMIE SERIES EXAMPLE'!$K$5</c:f>
              <c:strCache>
                <c:ptCount val="1"/>
                <c:pt idx="0">
                  <c:v>C- 21.60 cm</c:v>
                </c:pt>
              </c:strCache>
            </c:strRef>
          </c:tx>
          <c:spPr>
            <a:solidFill>
              <a:srgbClr val="5A5426"/>
            </a:solidFill>
            <a:ln>
              <a:noFill/>
            </a:ln>
            <a:effectLst/>
          </c:spPr>
          <c:invertIfNegative val="0"/>
          <c:val>
            <c:numRef>
              <c:f>'TOLMIE SERIES EXAMPLE'!$E$5</c:f>
              <c:numCache>
                <c:formatCode>General</c:formatCode>
                <c:ptCount val="1"/>
                <c:pt idx="0">
                  <c:v>120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4-15C8-470D-B7F8-7DF79C6D39B6}"/>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BDD6EC2B-2F96-4648-864E-8CDFE67CF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45E413B4-BE62-4E8C-BB15-6C631FB400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F7E99F1D-7F3D-4E66-8162-3E2AFEA2E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7A805253-1886-4FDF-85A6-90256CCC5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0404-CD26-4F06-B883-B9E807896B80}">
  <dimension ref="A1:C34"/>
  <sheetViews>
    <sheetView workbookViewId="0">
      <selection activeCell="C5" sqref="C5"/>
    </sheetView>
  </sheetViews>
  <sheetFormatPr defaultRowHeight="14.5" x14ac:dyDescent="0.35"/>
  <cols>
    <col min="1" max="1" width="22.08984375" customWidth="1"/>
    <col min="2" max="2" width="2.453125" customWidth="1"/>
  </cols>
  <sheetData>
    <row r="1" spans="1:3" x14ac:dyDescent="0.35">
      <c r="A1" s="25" t="s">
        <v>26</v>
      </c>
      <c r="B1" s="25"/>
    </row>
    <row r="3" spans="1:3" x14ac:dyDescent="0.35">
      <c r="A3">
        <v>1</v>
      </c>
      <c r="C3" t="s">
        <v>43</v>
      </c>
    </row>
    <row r="4" spans="1:3" x14ac:dyDescent="0.35">
      <c r="A4">
        <v>2</v>
      </c>
      <c r="C4" t="s">
        <v>59</v>
      </c>
    </row>
    <row r="5" spans="1:3" x14ac:dyDescent="0.35">
      <c r="A5">
        <v>3</v>
      </c>
      <c r="C5" t="s">
        <v>46</v>
      </c>
    </row>
    <row r="6" spans="1:3" x14ac:dyDescent="0.35">
      <c r="A6">
        <v>4</v>
      </c>
      <c r="C6" t="s">
        <v>60</v>
      </c>
    </row>
    <row r="8" spans="1:3" x14ac:dyDescent="0.35">
      <c r="A8" s="25" t="s">
        <v>27</v>
      </c>
      <c r="B8" s="25"/>
    </row>
    <row r="9" spans="1:3" x14ac:dyDescent="0.35">
      <c r="A9" s="25"/>
      <c r="B9" s="25"/>
    </row>
    <row r="10" spans="1:3" x14ac:dyDescent="0.35">
      <c r="A10">
        <v>1</v>
      </c>
      <c r="C10" t="s">
        <v>61</v>
      </c>
    </row>
    <row r="11" spans="1:3" x14ac:dyDescent="0.35">
      <c r="A11">
        <v>2</v>
      </c>
      <c r="C11" t="s">
        <v>28</v>
      </c>
    </row>
    <row r="12" spans="1:3" x14ac:dyDescent="0.35">
      <c r="A12">
        <v>3</v>
      </c>
      <c r="C12" t="s">
        <v>47</v>
      </c>
    </row>
    <row r="15" spans="1:3" x14ac:dyDescent="0.35">
      <c r="A15" s="25" t="s">
        <v>32</v>
      </c>
      <c r="B15" s="25"/>
    </row>
    <row r="17" spans="1:3" x14ac:dyDescent="0.35">
      <c r="A17">
        <v>1</v>
      </c>
      <c r="C17" t="s">
        <v>35</v>
      </c>
    </row>
    <row r="18" spans="1:3" x14ac:dyDescent="0.35">
      <c r="A18">
        <v>2</v>
      </c>
      <c r="C18" s="4" t="s">
        <v>33</v>
      </c>
    </row>
    <row r="19" spans="1:3" x14ac:dyDescent="0.35">
      <c r="A19">
        <v>3</v>
      </c>
      <c r="C19" t="s">
        <v>34</v>
      </c>
    </row>
    <row r="22" spans="1:3" x14ac:dyDescent="0.35">
      <c r="A22" s="25" t="s">
        <v>25</v>
      </c>
      <c r="B22" s="25"/>
    </row>
    <row r="23" spans="1:3" x14ac:dyDescent="0.35">
      <c r="A23" s="16"/>
      <c r="B23" s="16"/>
    </row>
    <row r="24" spans="1:3" s="28" customFormat="1" ht="29" x14ac:dyDescent="0.35">
      <c r="A24" s="27" t="s">
        <v>48</v>
      </c>
      <c r="C24" s="28" t="s">
        <v>37</v>
      </c>
    </row>
    <row r="25" spans="1:3" s="28" customFormat="1" ht="5" customHeight="1" x14ac:dyDescent="0.35"/>
    <row r="26" spans="1:3" s="28" customFormat="1" ht="29" x14ac:dyDescent="0.35">
      <c r="A26" s="27" t="s">
        <v>31</v>
      </c>
      <c r="C26" s="28" t="s">
        <v>41</v>
      </c>
    </row>
    <row r="27" spans="1:3" s="28" customFormat="1" ht="5" customHeight="1" x14ac:dyDescent="0.35"/>
    <row r="28" spans="1:3" s="28" customFormat="1" x14ac:dyDescent="0.35">
      <c r="A28" s="28" t="s">
        <v>29</v>
      </c>
      <c r="C28" s="28" t="s">
        <v>39</v>
      </c>
    </row>
    <row r="29" spans="1:3" s="28" customFormat="1" ht="5" customHeight="1" x14ac:dyDescent="0.35"/>
    <row r="30" spans="1:3" s="28" customFormat="1" x14ac:dyDescent="0.35">
      <c r="A30" s="27" t="s">
        <v>30</v>
      </c>
      <c r="C30" s="28" t="s">
        <v>40</v>
      </c>
    </row>
    <row r="31" spans="1:3" s="28" customFormat="1" ht="5" customHeight="1" x14ac:dyDescent="0.35"/>
    <row r="32" spans="1:3" s="28" customFormat="1" x14ac:dyDescent="0.35">
      <c r="A32" s="27" t="s">
        <v>38</v>
      </c>
      <c r="C32" s="28" t="s">
        <v>42</v>
      </c>
    </row>
    <row r="33" spans="1:3" s="28" customFormat="1" ht="5" customHeight="1" x14ac:dyDescent="0.35"/>
    <row r="34" spans="1:3" s="28" customFormat="1" x14ac:dyDescent="0.35">
      <c r="A34" s="28" t="s">
        <v>15</v>
      </c>
      <c r="C34" s="28" t="s">
        <v>36</v>
      </c>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F501-B4D9-430E-BD9A-E202B3263E4E}">
  <dimension ref="A1:O29"/>
  <sheetViews>
    <sheetView zoomScale="85" zoomScaleNormal="85" workbookViewId="0">
      <selection activeCell="F4" sqref="F4"/>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50</v>
      </c>
      <c r="I2" s="39" t="s">
        <v>58</v>
      </c>
      <c r="J2" s="40" t="s">
        <v>22</v>
      </c>
      <c r="K2" s="41" t="s">
        <v>12</v>
      </c>
      <c r="M2" s="61" t="s">
        <v>56</v>
      </c>
      <c r="N2" s="61"/>
      <c r="O2" s="61"/>
    </row>
    <row r="3" spans="1:15" s="2" customFormat="1" x14ac:dyDescent="0.35">
      <c r="A3" s="32">
        <v>1</v>
      </c>
      <c r="B3" s="33" t="s">
        <v>18</v>
      </c>
      <c r="C3" s="33"/>
      <c r="D3" s="33"/>
      <c r="E3" s="33">
        <f>D3-C3</f>
        <v>0</v>
      </c>
      <c r="F3" s="33"/>
      <c r="G3" s="33" t="b">
        <f>IF(F3=$M$4,$O$4,IF(F3=$M$5,$O$5,IF(F3=$M$6,$O$6,IF(F3=$M$7,$O$7,IF(F3=$M$8,$O$8,IF(F3=$M$9,$O$9,IF(F3=$M$10,$O$10,IF(F3=$M$11,$O$11,IF(F3=$M$12,$O$12)))))))))</f>
        <v>0</v>
      </c>
      <c r="H3" s="33"/>
      <c r="I3" s="34"/>
      <c r="J3" s="35">
        <f>(100-I3)/100*E3*G3</f>
        <v>0</v>
      </c>
      <c r="K3" s="36" t="str">
        <f>B3 &amp; "- " &amp; TEXT(J3,"0.00") &amp; " cm"</f>
        <v>A- 0.00 cm</v>
      </c>
      <c r="M3" s="42" t="s">
        <v>0</v>
      </c>
      <c r="N3" s="43" t="s">
        <v>3</v>
      </c>
      <c r="O3" s="44" t="s">
        <v>21</v>
      </c>
    </row>
    <row r="4" spans="1:15" s="17" customFormat="1" x14ac:dyDescent="0.35">
      <c r="A4" s="11">
        <v>2</v>
      </c>
      <c r="B4" s="12" t="s">
        <v>1</v>
      </c>
      <c r="C4" s="12"/>
      <c r="D4" s="12"/>
      <c r="E4" s="12">
        <f>D4-C4</f>
        <v>0</v>
      </c>
      <c r="F4" s="12"/>
      <c r="G4" s="12" t="b">
        <f t="shared" ref="G4:G5" si="0">IF(F4=$M$4,$O$4,IF(F4=$M$5,$O$5,IF(F4=$M$6,$O$6,IF(F4=$M$7,$O$7,IF(F4=$M$8,$O$8,IF(F4=$M$9,$O$9,IF(F4=$M$10,$O$10,IF(F4=$M$11,$O$11,IF(F4=$M$12,$O$12)))))))))</f>
        <v>0</v>
      </c>
      <c r="H4" s="12"/>
      <c r="I4" s="13"/>
      <c r="J4" s="14">
        <f>(100-I4)/100*E4*G4</f>
        <v>0</v>
      </c>
      <c r="K4" s="15" t="str">
        <f>B4 &amp; "- " &amp; TEXT(J4,"0.00") &amp; " cm"</f>
        <v>B- 0.00 cm</v>
      </c>
      <c r="M4" s="57">
        <v>1</v>
      </c>
      <c r="N4" s="58" t="s">
        <v>52</v>
      </c>
      <c r="O4" s="59">
        <v>0.04</v>
      </c>
    </row>
    <row r="5" spans="1:15" s="23" customFormat="1" x14ac:dyDescent="0.35">
      <c r="A5" s="18">
        <v>3</v>
      </c>
      <c r="B5" s="19" t="s">
        <v>2</v>
      </c>
      <c r="C5" s="19"/>
      <c r="D5" s="19"/>
      <c r="E5" s="19">
        <f>D5-C5</f>
        <v>0</v>
      </c>
      <c r="F5" s="19"/>
      <c r="G5" s="24" t="b">
        <f t="shared" si="0"/>
        <v>0</v>
      </c>
      <c r="H5" s="19"/>
      <c r="I5" s="20"/>
      <c r="J5" s="21">
        <f>(100-I5)/100*E5*G5</f>
        <v>0</v>
      </c>
      <c r="K5" s="22" t="str">
        <f>B5 &amp; "- " &amp; TEXT(J5,"0.00") &amp; " cm"</f>
        <v>C- 0.00 cm</v>
      </c>
      <c r="M5" s="48">
        <v>2</v>
      </c>
      <c r="N5" s="49" t="s">
        <v>53</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44</v>
      </c>
      <c r="J7" s="10">
        <f>SUM(J3:J5)</f>
        <v>0</v>
      </c>
      <c r="K7" s="3"/>
      <c r="M7" s="48">
        <v>4</v>
      </c>
      <c r="N7" s="49" t="s">
        <v>54</v>
      </c>
      <c r="O7" s="50">
        <v>0.15</v>
      </c>
    </row>
    <row r="8" spans="1:15" s="2" customFormat="1" ht="12.5" customHeight="1" thickTop="1" x14ac:dyDescent="0.35">
      <c r="A8" s="1"/>
      <c r="B8" s="1"/>
      <c r="C8" s="1"/>
      <c r="D8" s="1"/>
      <c r="E8" s="1"/>
      <c r="F8" s="1"/>
      <c r="G8" s="1"/>
      <c r="H8" s="1"/>
      <c r="I8" s="1"/>
      <c r="J8" s="5"/>
      <c r="K8" s="1"/>
      <c r="M8" s="51">
        <v>5</v>
      </c>
      <c r="N8" s="52" t="s">
        <v>55</v>
      </c>
      <c r="O8" s="53">
        <v>0.17</v>
      </c>
    </row>
    <row r="9" spans="1:15" s="2" customFormat="1" ht="60" customHeight="1" thickBot="1" x14ac:dyDescent="0.4">
      <c r="A9" s="1"/>
      <c r="B9" s="1"/>
      <c r="C9" s="1"/>
      <c r="D9" s="1"/>
      <c r="E9" s="1"/>
      <c r="F9" s="1"/>
      <c r="G9" s="1"/>
      <c r="H9" s="1"/>
      <c r="I9" s="29" t="s">
        <v>45</v>
      </c>
      <c r="J9" s="26">
        <f>IF(H3="Yes", SUM(J3:J5),IF(H4="Yes",SUM(J4:J5),IF(H5="Yes",SUM(J5),0)))</f>
        <v>0</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c r="K19" s="1">
        <v>2</v>
      </c>
    </row>
    <row r="21" spans="1:15" x14ac:dyDescent="0.35">
      <c r="A21" s="4"/>
    </row>
    <row r="26" spans="1:15" x14ac:dyDescent="0.35">
      <c r="A26" s="8" t="s">
        <v>11</v>
      </c>
    </row>
    <row r="27" spans="1:15" x14ac:dyDescent="0.35">
      <c r="A27" s="1">
        <v>1</v>
      </c>
      <c r="B27" s="4" t="s">
        <v>57</v>
      </c>
      <c r="C27" s="4"/>
    </row>
    <row r="28" spans="1:15" x14ac:dyDescent="0.35">
      <c r="A28" s="4">
        <v>2</v>
      </c>
      <c r="B28" s="4" t="s">
        <v>49</v>
      </c>
      <c r="C28" s="4"/>
      <c r="D28" s="4"/>
      <c r="E28" s="4"/>
      <c r="F28" s="4"/>
      <c r="G28" s="4"/>
      <c r="H28" s="4"/>
      <c r="I28" s="4"/>
      <c r="J28" s="7"/>
      <c r="K28" s="4"/>
    </row>
    <row r="29" spans="1:15" s="4" customFormat="1" x14ac:dyDescent="0.35">
      <c r="A29" s="1">
        <v>3</v>
      </c>
      <c r="B29" s="4" t="s">
        <v>51</v>
      </c>
      <c r="C29" s="1"/>
      <c r="D29" s="1"/>
      <c r="E29" s="1"/>
      <c r="F29" s="1"/>
      <c r="G29" s="1"/>
      <c r="H29" s="1"/>
      <c r="I29" s="1"/>
      <c r="J29" s="5"/>
      <c r="K29" s="1"/>
      <c r="M29" s="2"/>
      <c r="N29" s="2"/>
      <c r="O29" s="2"/>
    </row>
  </sheetData>
  <mergeCells count="2">
    <mergeCell ref="B1:K1"/>
    <mergeCell ref="M2:O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FCB45-5388-4C10-96AE-865EE2801608}">
  <dimension ref="A1:O29"/>
  <sheetViews>
    <sheetView topLeftCell="B4" zoomScale="85" zoomScaleNormal="85" workbookViewId="0">
      <selection activeCell="J18" sqref="J18"/>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50</v>
      </c>
      <c r="I2" s="39" t="s">
        <v>58</v>
      </c>
      <c r="J2" s="40" t="s">
        <v>22</v>
      </c>
      <c r="K2" s="41" t="s">
        <v>12</v>
      </c>
      <c r="M2" s="61" t="s">
        <v>56</v>
      </c>
      <c r="N2" s="61"/>
      <c r="O2" s="61"/>
    </row>
    <row r="3" spans="1:15" s="2" customFormat="1" x14ac:dyDescent="0.35">
      <c r="A3" s="32">
        <v>1</v>
      </c>
      <c r="B3" s="33" t="s">
        <v>18</v>
      </c>
      <c r="C3" s="33">
        <v>0</v>
      </c>
      <c r="D3" s="33">
        <v>35</v>
      </c>
      <c r="E3" s="33">
        <f>D3-C3</f>
        <v>35</v>
      </c>
      <c r="F3" s="33">
        <v>6</v>
      </c>
      <c r="G3" s="33">
        <f>IF(F3=$M$4,$O$4,IF(F3=$M$5,$O$5,IF(F3=$M$6,$O$6,IF(F3=$M$7,$O$7,IF(F3=$M$8,$O$8,IF(F3=$M$9,$O$9,IF(F3=$M$10,$O$10,IF(F3=$M$11,$O$11,IF(F3=$M$12,$O$12)))))))))</f>
        <v>0.18</v>
      </c>
      <c r="H3" s="33" t="s">
        <v>10</v>
      </c>
      <c r="I3" s="34">
        <v>0</v>
      </c>
      <c r="J3" s="35">
        <f>(100-I3)/100*E3*G3</f>
        <v>6.3</v>
      </c>
      <c r="K3" s="36" t="str">
        <f>B3 &amp; "- " &amp; TEXT(J3,"0.00") &amp; " cm"</f>
        <v>A- 6.30 cm</v>
      </c>
      <c r="M3" s="42" t="s">
        <v>0</v>
      </c>
      <c r="N3" s="43" t="s">
        <v>3</v>
      </c>
      <c r="O3" s="44" t="s">
        <v>21</v>
      </c>
    </row>
    <row r="4" spans="1:15" s="23" customFormat="1" x14ac:dyDescent="0.35">
      <c r="A4" s="11">
        <v>2</v>
      </c>
      <c r="B4" s="12" t="s">
        <v>1</v>
      </c>
      <c r="C4" s="12">
        <v>35</v>
      </c>
      <c r="D4" s="12">
        <v>90</v>
      </c>
      <c r="E4" s="12">
        <f>D4-C4</f>
        <v>55</v>
      </c>
      <c r="F4" s="12">
        <v>8</v>
      </c>
      <c r="G4" s="12">
        <f t="shared" ref="G4:G5" si="0">IF(F4=$M$4,$O$4,IF(F4=$M$5,$O$5,IF(F4=$M$6,$O$6,IF(F4=$M$7,$O$7,IF(F4=$M$8,$O$8,IF(F4=$M$9,$O$9,IF(F4=$M$10,$O$10,IF(F4=$M$11,$O$11,IF(F4=$M$12,$O$12)))))))))</f>
        <v>0.18</v>
      </c>
      <c r="H4" s="12" t="s">
        <v>10</v>
      </c>
      <c r="I4" s="13">
        <v>0</v>
      </c>
      <c r="J4" s="14">
        <f>(100-I4)/100*E4*G4</f>
        <v>9.9</v>
      </c>
      <c r="K4" s="15" t="str">
        <f>B4 &amp; "- " &amp; TEXT(J4,"0.00") &amp; " cm"</f>
        <v>B- 9.90 cm</v>
      </c>
      <c r="M4" s="45">
        <v>1</v>
      </c>
      <c r="N4" s="46" t="s">
        <v>52</v>
      </c>
      <c r="O4" s="47">
        <v>0.04</v>
      </c>
    </row>
    <row r="5" spans="1:15" s="23" customFormat="1" x14ac:dyDescent="0.35">
      <c r="A5" s="18">
        <v>3</v>
      </c>
      <c r="B5" s="19" t="s">
        <v>2</v>
      </c>
      <c r="C5" s="19">
        <v>90</v>
      </c>
      <c r="D5" s="19">
        <v>150</v>
      </c>
      <c r="E5" s="19">
        <f>D5-C5</f>
        <v>60</v>
      </c>
      <c r="F5" s="19">
        <v>9</v>
      </c>
      <c r="G5" s="24">
        <f t="shared" si="0"/>
        <v>0.19</v>
      </c>
      <c r="H5" s="19" t="s">
        <v>10</v>
      </c>
      <c r="I5" s="20">
        <v>0</v>
      </c>
      <c r="J5" s="21">
        <f>(100-I5)/100*E5*G5</f>
        <v>11.4</v>
      </c>
      <c r="K5" s="22" t="str">
        <f>B5 &amp; "- " &amp; TEXT(J5,"0.00") &amp; " cm"</f>
        <v>C- 11.40 cm</v>
      </c>
      <c r="M5" s="48">
        <v>2</v>
      </c>
      <c r="N5" s="49" t="s">
        <v>53</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44</v>
      </c>
      <c r="J7" s="10">
        <f>SUM(J3:J5)</f>
        <v>27.6</v>
      </c>
      <c r="K7" s="3"/>
      <c r="M7" s="48">
        <v>4</v>
      </c>
      <c r="N7" s="49" t="s">
        <v>54</v>
      </c>
      <c r="O7" s="50">
        <v>0.15</v>
      </c>
    </row>
    <row r="8" spans="1:15" s="2" customFormat="1" ht="12.5" customHeight="1" thickTop="1" x14ac:dyDescent="0.35">
      <c r="A8" s="1"/>
      <c r="B8" s="1"/>
      <c r="C8" s="1"/>
      <c r="D8" s="1"/>
      <c r="E8" s="1"/>
      <c r="F8" s="1"/>
      <c r="G8" s="1"/>
      <c r="H8" s="1"/>
      <c r="I8" s="1"/>
      <c r="J8" s="5"/>
      <c r="K8" s="1"/>
      <c r="M8" s="51">
        <v>5</v>
      </c>
      <c r="N8" s="52" t="s">
        <v>55</v>
      </c>
      <c r="O8" s="53">
        <v>0.17</v>
      </c>
    </row>
    <row r="9" spans="1:15" s="2" customFormat="1" ht="60" customHeight="1" thickBot="1" x14ac:dyDescent="0.4">
      <c r="A9" s="1"/>
      <c r="B9" s="1"/>
      <c r="C9" s="1"/>
      <c r="D9" s="1"/>
      <c r="E9" s="1"/>
      <c r="F9" s="1"/>
      <c r="G9" s="1"/>
      <c r="H9" s="1"/>
      <c r="I9" s="29" t="s">
        <v>45</v>
      </c>
      <c r="J9" s="26">
        <f>IF(H3="Yes", SUM(J3:J5),IF(H4="Yes",SUM(J4:J5),IF(H5="Yes",SUM(J5),0)))</f>
        <v>0</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row>
    <row r="21" spans="1:15" x14ac:dyDescent="0.35">
      <c r="A21" s="4"/>
    </row>
    <row r="26" spans="1:15" x14ac:dyDescent="0.35">
      <c r="A26" s="8" t="s">
        <v>11</v>
      </c>
    </row>
    <row r="27" spans="1:15" x14ac:dyDescent="0.35">
      <c r="A27" s="1">
        <v>1</v>
      </c>
      <c r="B27" s="4" t="s">
        <v>57</v>
      </c>
      <c r="C27" s="4"/>
    </row>
    <row r="28" spans="1:15" x14ac:dyDescent="0.35">
      <c r="A28" s="4">
        <v>2</v>
      </c>
      <c r="B28" s="4" t="s">
        <v>49</v>
      </c>
      <c r="C28" s="4"/>
      <c r="D28" s="4"/>
      <c r="E28" s="4"/>
      <c r="F28" s="4"/>
      <c r="G28" s="4"/>
      <c r="H28" s="4"/>
      <c r="I28" s="4"/>
      <c r="J28" s="7"/>
      <c r="K28" s="4"/>
    </row>
    <row r="29" spans="1:15" s="4" customFormat="1" x14ac:dyDescent="0.35">
      <c r="A29" s="1">
        <v>3</v>
      </c>
      <c r="B29" s="4" t="s">
        <v>51</v>
      </c>
      <c r="C29" s="1"/>
      <c r="D29" s="1"/>
      <c r="E29" s="1"/>
      <c r="F29" s="1"/>
      <c r="G29" s="1"/>
      <c r="H29" s="1"/>
      <c r="I29" s="1"/>
      <c r="J29" s="5"/>
      <c r="K29" s="1"/>
      <c r="M29" s="2"/>
      <c r="N29" s="2"/>
      <c r="O29" s="2"/>
    </row>
  </sheetData>
  <sheetProtection sheet="1" objects="1" scenarios="1"/>
  <mergeCells count="2">
    <mergeCell ref="B1:K1"/>
    <mergeCell ref="M2:O2"/>
  </mergeCells>
  <phoneticPr fontId="6" type="noConversion"/>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2503-3974-4094-8C20-635B998D6CF1}">
  <dimension ref="A1:O29"/>
  <sheetViews>
    <sheetView topLeftCell="A4" zoomScale="85" zoomScaleNormal="85" workbookViewId="0">
      <selection activeCell="K19" sqref="K19"/>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50</v>
      </c>
      <c r="I2" s="39" t="s">
        <v>58</v>
      </c>
      <c r="J2" s="40" t="s">
        <v>22</v>
      </c>
      <c r="K2" s="41" t="s">
        <v>12</v>
      </c>
      <c r="M2" s="61" t="s">
        <v>56</v>
      </c>
      <c r="N2" s="61"/>
      <c r="O2" s="61"/>
    </row>
    <row r="3" spans="1:15" s="2" customFormat="1" x14ac:dyDescent="0.35">
      <c r="A3" s="32">
        <v>1</v>
      </c>
      <c r="B3" s="33" t="s">
        <v>18</v>
      </c>
      <c r="C3" s="33">
        <v>0</v>
      </c>
      <c r="D3" s="33">
        <v>4</v>
      </c>
      <c r="E3" s="33">
        <f>D3-C3</f>
        <v>4</v>
      </c>
      <c r="F3" s="33">
        <v>6</v>
      </c>
      <c r="G3" s="33">
        <f>IF(F3=$M$4,$O$4,IF(F3=$M$5,$O$5,IF(F3=$M$6,$O$6,IF(F3=$M$7,$O$7,IF(F3=$M$8,$O$8,IF(F3=$M$9,$O$9,IF(F3=$M$10,$O$10,IF(F3=$M$11,$O$11,IF(F3=$M$12,$O$12)))))))))</f>
        <v>0.18</v>
      </c>
      <c r="H3" s="33" t="s">
        <v>10</v>
      </c>
      <c r="I3" s="34">
        <v>0</v>
      </c>
      <c r="J3" s="35">
        <f>(100-I3)/100*E3*G3</f>
        <v>0.72</v>
      </c>
      <c r="K3" s="36" t="str">
        <f>B3 &amp; "- " &amp; TEXT(J3,"0.00") &amp; " cm"</f>
        <v>A- 0.72 cm</v>
      </c>
      <c r="M3" s="42" t="s">
        <v>0</v>
      </c>
      <c r="N3" s="43" t="s">
        <v>3</v>
      </c>
      <c r="O3" s="44" t="s">
        <v>21</v>
      </c>
    </row>
    <row r="4" spans="1:15" s="17" customFormat="1" x14ac:dyDescent="0.35">
      <c r="A4" s="11">
        <v>2</v>
      </c>
      <c r="B4" s="12" t="s">
        <v>1</v>
      </c>
      <c r="C4" s="12">
        <v>4</v>
      </c>
      <c r="D4" s="12">
        <v>75</v>
      </c>
      <c r="E4" s="12">
        <f>D4-C4</f>
        <v>71</v>
      </c>
      <c r="F4" s="12">
        <v>6</v>
      </c>
      <c r="G4" s="12">
        <f t="shared" ref="G4:G5" si="0">IF(F4=$M$4,$O$4,IF(F4=$M$5,$O$5,IF(F4=$M$6,$O$6,IF(F4=$M$7,$O$7,IF(F4=$M$8,$O$8,IF(F4=$M$9,$O$9,IF(F4=$M$10,$O$10,IF(F4=$M$11,$O$11,IF(F4=$M$12,$O$12)))))))))</f>
        <v>0.18</v>
      </c>
      <c r="H4" s="12" t="s">
        <v>10</v>
      </c>
      <c r="I4" s="13">
        <v>0</v>
      </c>
      <c r="J4" s="14">
        <f>(100-I4)/100*E4*G4</f>
        <v>12.78</v>
      </c>
      <c r="K4" s="15" t="str">
        <f>B4 &amp; "- " &amp; TEXT(J4,"0.00") &amp; " cm"</f>
        <v>B- 12.78 cm</v>
      </c>
      <c r="M4" s="57">
        <v>1</v>
      </c>
      <c r="N4" s="58" t="s">
        <v>52</v>
      </c>
      <c r="O4" s="59">
        <v>0.04</v>
      </c>
    </row>
    <row r="5" spans="1:15" s="23" customFormat="1" x14ac:dyDescent="0.35">
      <c r="A5" s="18">
        <v>3</v>
      </c>
      <c r="B5" s="19" t="s">
        <v>2</v>
      </c>
      <c r="C5" s="19">
        <v>75</v>
      </c>
      <c r="D5" s="19">
        <v>150</v>
      </c>
      <c r="E5" s="19">
        <f>D5-C5</f>
        <v>75</v>
      </c>
      <c r="F5" s="19">
        <v>3</v>
      </c>
      <c r="G5" s="24">
        <f t="shared" si="0"/>
        <v>0.1</v>
      </c>
      <c r="H5" s="19" t="s">
        <v>17</v>
      </c>
      <c r="I5" s="20">
        <v>50</v>
      </c>
      <c r="J5" s="21">
        <f>(100-I5)/100*E5*G5</f>
        <v>3.75</v>
      </c>
      <c r="K5" s="22" t="str">
        <f>B5 &amp; "- " &amp; TEXT(J5,"0.00") &amp; " cm"</f>
        <v>C- 3.75 cm</v>
      </c>
      <c r="M5" s="48">
        <v>2</v>
      </c>
      <c r="N5" s="49" t="s">
        <v>53</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44</v>
      </c>
      <c r="J7" s="10">
        <f>SUM(J3:J5)</f>
        <v>17.25</v>
      </c>
      <c r="K7" s="3"/>
      <c r="M7" s="48">
        <v>4</v>
      </c>
      <c r="N7" s="49" t="s">
        <v>54</v>
      </c>
      <c r="O7" s="50">
        <v>0.15</v>
      </c>
    </row>
    <row r="8" spans="1:15" s="2" customFormat="1" ht="12.5" customHeight="1" thickTop="1" x14ac:dyDescent="0.35">
      <c r="A8" s="1"/>
      <c r="B8" s="1"/>
      <c r="C8" s="1"/>
      <c r="D8" s="1"/>
      <c r="E8" s="1"/>
      <c r="F8" s="1"/>
      <c r="G8" s="1"/>
      <c r="H8" s="1"/>
      <c r="I8" s="1"/>
      <c r="J8" s="5"/>
      <c r="K8" s="1"/>
      <c r="M8" s="51">
        <v>5</v>
      </c>
      <c r="N8" s="52" t="s">
        <v>55</v>
      </c>
      <c r="O8" s="53">
        <v>0.17</v>
      </c>
    </row>
    <row r="9" spans="1:15" s="2" customFormat="1" ht="60" customHeight="1" thickBot="1" x14ac:dyDescent="0.4">
      <c r="A9" s="1"/>
      <c r="B9" s="1"/>
      <c r="C9" s="1"/>
      <c r="D9" s="1"/>
      <c r="E9" s="1"/>
      <c r="F9" s="1"/>
      <c r="G9" s="1"/>
      <c r="H9" s="1"/>
      <c r="I9" s="29" t="s">
        <v>45</v>
      </c>
      <c r="J9" s="26">
        <f>IF(H3="Yes", SUM(J3:J5),IF(H4="Yes",SUM(J4:J5),IF(H5="Yes",SUM(J5),0)))</f>
        <v>3.75</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row>
    <row r="21" spans="1:15" x14ac:dyDescent="0.35">
      <c r="A21" s="4"/>
    </row>
    <row r="26" spans="1:15" x14ac:dyDescent="0.35">
      <c r="A26" s="8" t="s">
        <v>11</v>
      </c>
    </row>
    <row r="27" spans="1:15" x14ac:dyDescent="0.35">
      <c r="A27" s="1">
        <v>1</v>
      </c>
      <c r="B27" s="4" t="s">
        <v>57</v>
      </c>
      <c r="C27" s="4"/>
    </row>
    <row r="28" spans="1:15" x14ac:dyDescent="0.35">
      <c r="A28" s="4">
        <v>2</v>
      </c>
      <c r="B28" s="4" t="s">
        <v>49</v>
      </c>
      <c r="C28" s="4"/>
      <c r="D28" s="4"/>
      <c r="E28" s="4"/>
      <c r="F28" s="4"/>
      <c r="G28" s="4"/>
      <c r="H28" s="4"/>
      <c r="I28" s="4"/>
      <c r="J28" s="7"/>
      <c r="K28" s="4"/>
    </row>
    <row r="29" spans="1:15" s="4" customFormat="1" x14ac:dyDescent="0.35">
      <c r="A29" s="1">
        <v>3</v>
      </c>
      <c r="B29" s="4" t="s">
        <v>51</v>
      </c>
      <c r="C29" s="1"/>
      <c r="D29" s="1"/>
      <c r="E29" s="1"/>
      <c r="F29" s="1"/>
      <c r="G29" s="1"/>
      <c r="H29" s="1"/>
      <c r="I29" s="1"/>
      <c r="J29" s="5"/>
      <c r="K29" s="1"/>
      <c r="M29" s="2"/>
      <c r="N29" s="2"/>
      <c r="O29" s="2"/>
    </row>
  </sheetData>
  <sheetProtection sheet="1" objects="1" scenarios="1"/>
  <mergeCells count="2">
    <mergeCell ref="B1:K1"/>
    <mergeCell ref="M2:O2"/>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1A2A-6FBD-4830-85F0-3A254881D656}">
  <dimension ref="A1:O29"/>
  <sheetViews>
    <sheetView tabSelected="1" zoomScale="85" zoomScaleNormal="85" workbookViewId="0">
      <selection activeCell="I14" sqref="I14"/>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50</v>
      </c>
      <c r="I2" s="39" t="s">
        <v>58</v>
      </c>
      <c r="J2" s="40" t="s">
        <v>22</v>
      </c>
      <c r="K2" s="41" t="s">
        <v>12</v>
      </c>
      <c r="M2" s="61" t="s">
        <v>56</v>
      </c>
      <c r="N2" s="61"/>
      <c r="O2" s="61"/>
    </row>
    <row r="3" spans="1:15" s="2" customFormat="1" x14ac:dyDescent="0.35">
      <c r="A3" s="32">
        <v>1</v>
      </c>
      <c r="B3" s="33" t="s">
        <v>18</v>
      </c>
      <c r="C3" s="33">
        <v>0</v>
      </c>
      <c r="D3" s="33">
        <v>15</v>
      </c>
      <c r="E3" s="33">
        <f>D3-C3</f>
        <v>15</v>
      </c>
      <c r="F3" s="33">
        <v>3</v>
      </c>
      <c r="G3" s="33">
        <f>IF(F3=$M$4,$O$4,IF(F3=$M$5,$O$5,IF(F3=$M$6,$O$6,IF(F3=$M$7,$O$7,IF(F3=$M$8,$O$8,IF(F3=$M$9,$O$9,IF(F3=$M$10,$O$10,IF(F3=$M$11,$O$11,IF(F3=$M$12,$O$12)))))))))</f>
        <v>0.1</v>
      </c>
      <c r="H3" s="33" t="s">
        <v>10</v>
      </c>
      <c r="I3" s="34">
        <v>0</v>
      </c>
      <c r="J3" s="35">
        <f>(100-I3)/100*E3*G3</f>
        <v>1.5</v>
      </c>
      <c r="K3" s="36" t="str">
        <f>B3 &amp; "- " &amp; TEXT(J3,"0.00") &amp; " cm"</f>
        <v>A- 1.50 cm</v>
      </c>
      <c r="M3" s="42" t="s">
        <v>0</v>
      </c>
      <c r="N3" s="43" t="s">
        <v>3</v>
      </c>
      <c r="O3" s="44" t="s">
        <v>21</v>
      </c>
    </row>
    <row r="4" spans="1:15" s="17" customFormat="1" x14ac:dyDescent="0.35">
      <c r="A4" s="11">
        <v>2</v>
      </c>
      <c r="B4" s="12" t="s">
        <v>1</v>
      </c>
      <c r="C4" s="12">
        <v>15</v>
      </c>
      <c r="D4" s="12">
        <v>30</v>
      </c>
      <c r="E4" s="12">
        <f>D4-C4</f>
        <v>15</v>
      </c>
      <c r="F4" s="12">
        <v>6</v>
      </c>
      <c r="G4" s="12">
        <f t="shared" ref="G4:G5" si="0">IF(F4=$M$4,$O$4,IF(F4=$M$5,$O$5,IF(F4=$M$6,$O$6,IF(F4=$M$7,$O$7,IF(F4=$M$8,$O$8,IF(F4=$M$9,$O$9,IF(F4=$M$10,$O$10,IF(F4=$M$11,$O$11,IF(F4=$M$12,$O$12)))))))))</f>
        <v>0.18</v>
      </c>
      <c r="H4" s="12" t="s">
        <v>10</v>
      </c>
      <c r="I4" s="13">
        <v>0</v>
      </c>
      <c r="J4" s="14">
        <f>(100-I4)/100*E4*G4</f>
        <v>2.6999999999999997</v>
      </c>
      <c r="K4" s="15" t="str">
        <f>B4 &amp; "- " &amp; TEXT(J4,"0.00") &amp; " cm"</f>
        <v>B- 2.70 cm</v>
      </c>
      <c r="M4" s="57">
        <v>1</v>
      </c>
      <c r="N4" s="58" t="s">
        <v>52</v>
      </c>
      <c r="O4" s="59">
        <v>0.04</v>
      </c>
    </row>
    <row r="5" spans="1:15" s="23" customFormat="1" x14ac:dyDescent="0.35">
      <c r="A5" s="18">
        <v>3</v>
      </c>
      <c r="B5" s="19" t="s">
        <v>2</v>
      </c>
      <c r="C5" s="19">
        <v>30</v>
      </c>
      <c r="D5" s="19">
        <v>150</v>
      </c>
      <c r="E5" s="19">
        <f>D5-C5</f>
        <v>120</v>
      </c>
      <c r="F5" s="19">
        <v>6</v>
      </c>
      <c r="G5" s="24">
        <f t="shared" si="0"/>
        <v>0.18</v>
      </c>
      <c r="H5" s="19" t="s">
        <v>10</v>
      </c>
      <c r="I5" s="20">
        <v>0</v>
      </c>
      <c r="J5" s="21">
        <f>(100-I5)/100*E5*G5</f>
        <v>21.599999999999998</v>
      </c>
      <c r="K5" s="22" t="str">
        <f>B5 &amp; "- " &amp; TEXT(J5,"0.00") &amp; " cm"</f>
        <v>C- 21.60 cm</v>
      </c>
      <c r="M5" s="48">
        <v>2</v>
      </c>
      <c r="N5" s="49" t="s">
        <v>53</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44</v>
      </c>
      <c r="J7" s="10">
        <f>SUM(J3:J5)</f>
        <v>25.799999999999997</v>
      </c>
      <c r="K7" s="3"/>
      <c r="M7" s="48">
        <v>4</v>
      </c>
      <c r="N7" s="49" t="s">
        <v>54</v>
      </c>
      <c r="O7" s="50">
        <v>0.15</v>
      </c>
    </row>
    <row r="8" spans="1:15" s="2" customFormat="1" ht="12.5" customHeight="1" thickTop="1" x14ac:dyDescent="0.35">
      <c r="A8" s="1"/>
      <c r="B8" s="1"/>
      <c r="C8" s="1"/>
      <c r="D8" s="1"/>
      <c r="E8" s="1"/>
      <c r="F8" s="1"/>
      <c r="G8" s="1"/>
      <c r="H8" s="1"/>
      <c r="I8" s="1"/>
      <c r="J8" s="5"/>
      <c r="K8" s="1"/>
      <c r="M8" s="51">
        <v>5</v>
      </c>
      <c r="N8" s="52" t="s">
        <v>55</v>
      </c>
      <c r="O8" s="53">
        <v>0.17</v>
      </c>
    </row>
    <row r="9" spans="1:15" s="2" customFormat="1" ht="60" customHeight="1" thickBot="1" x14ac:dyDescent="0.4">
      <c r="A9" s="1"/>
      <c r="B9" s="1"/>
      <c r="C9" s="1"/>
      <c r="D9" s="1"/>
      <c r="E9" s="1"/>
      <c r="F9" s="1"/>
      <c r="G9" s="1"/>
      <c r="H9" s="1"/>
      <c r="I9" s="29" t="s">
        <v>45</v>
      </c>
      <c r="J9" s="26">
        <f>IF(H3="Yes", SUM(J3:J5),IF(H4="Yes",SUM(J4:J5),IF(H5="Yes",SUM(J5),0)))</f>
        <v>0</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row>
    <row r="21" spans="1:15" x14ac:dyDescent="0.35">
      <c r="A21" s="4"/>
    </row>
    <row r="26" spans="1:15" x14ac:dyDescent="0.35">
      <c r="A26" s="8" t="s">
        <v>11</v>
      </c>
    </row>
    <row r="27" spans="1:15" x14ac:dyDescent="0.35">
      <c r="A27" s="1">
        <v>1</v>
      </c>
      <c r="B27" s="4" t="s">
        <v>57</v>
      </c>
      <c r="C27" s="4"/>
    </row>
    <row r="28" spans="1:15" x14ac:dyDescent="0.35">
      <c r="A28" s="4">
        <v>2</v>
      </c>
      <c r="B28" s="4" t="s">
        <v>49</v>
      </c>
      <c r="C28" s="4"/>
      <c r="D28" s="4"/>
      <c r="E28" s="4"/>
      <c r="F28" s="4"/>
      <c r="G28" s="4"/>
      <c r="H28" s="4"/>
      <c r="I28" s="4"/>
      <c r="J28" s="7"/>
      <c r="K28" s="4"/>
    </row>
    <row r="29" spans="1:15" s="4" customFormat="1" x14ac:dyDescent="0.35">
      <c r="A29" s="1">
        <v>3</v>
      </c>
      <c r="B29" s="4" t="s">
        <v>51</v>
      </c>
      <c r="C29" s="1"/>
      <c r="D29" s="1"/>
      <c r="E29" s="1"/>
      <c r="F29" s="1"/>
      <c r="G29" s="1"/>
      <c r="H29" s="1"/>
      <c r="I29" s="1"/>
      <c r="J29" s="5"/>
      <c r="K29" s="1"/>
      <c r="M29" s="2"/>
      <c r="N29" s="2"/>
      <c r="O29" s="2"/>
    </row>
  </sheetData>
  <sheetProtection sheet="1" objects="1" scenarios="1"/>
  <mergeCells count="2">
    <mergeCell ref="B1:K1"/>
    <mergeCell ref="M2:O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vt:lpstr>
      <vt:lpstr>AWHC Calculcator</vt:lpstr>
      <vt:lpstr>COWICHAN SERIES EXAMPLE</vt:lpstr>
      <vt:lpstr>MILL BAY SERIES EXAMPLE</vt:lpstr>
      <vt:lpstr>TOLMIE SERIES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Naomi</dc:creator>
  <cp:lastModifiedBy>Naomi Robert</cp:lastModifiedBy>
  <dcterms:created xsi:type="dcterms:W3CDTF">2026-02-25T18:59:28Z</dcterms:created>
  <dcterms:modified xsi:type="dcterms:W3CDTF">2026-03-16T21:07:58Z</dcterms:modified>
</cp:coreProperties>
</file>