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puemp-my.sharepoint.com/personal/taranum_sultana_kpu_ca/Documents/Desktop/CRCP website transparanency update/file shared by CRC/final submission-August 28-2023/"/>
    </mc:Choice>
  </mc:AlternateContent>
  <xr:revisionPtr revIDLastSave="1" documentId="8_{0A24D56B-D507-4304-B09A-E8EE59C90372}" xr6:coauthVersionLast="36" xr6:coauthVersionMax="36" xr10:uidLastSave="{1011C376-4F35-463A-9862-75E6A0B84F2A}"/>
  <bookViews>
    <workbookView xWindow="0" yWindow="0" windowWidth="23400" windowHeight="10740" activeTab="1" xr2:uid="{ECAAF98F-B91A-4D2A-A4B6-577BE00D6278}"/>
  </bookViews>
  <sheets>
    <sheet name="EquityTargetTool FINALunlocked" sheetId="1" r:id="rId1"/>
    <sheet name="Tab 2 FDG target ranges" sheetId="3" r:id="rId2"/>
  </sheets>
  <definedNames>
    <definedName name="_xlnm.Print_Area" localSheetId="0">'EquityTargetTool FINALunlocked'!$A$1:$I$69</definedName>
    <definedName name="_xlnm.Print_Area" localSheetId="1">'Tab 2 FDG target ranges'!$A$1:$L$77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1" l="1"/>
  <c r="I64" i="1" l="1"/>
  <c r="H64" i="1"/>
  <c r="G64" i="1"/>
  <c r="F64" i="1"/>
  <c r="E64" i="1"/>
  <c r="D64" i="1"/>
  <c r="C64" i="1"/>
  <c r="B64" i="1"/>
  <c r="H56" i="1"/>
  <c r="F56" i="1"/>
  <c r="D56" i="1"/>
  <c r="I47" i="1"/>
  <c r="I55" i="1" s="1"/>
  <c r="H47" i="1"/>
  <c r="H55" i="1" s="1"/>
  <c r="G47" i="1"/>
  <c r="G55" i="1" s="1"/>
  <c r="F47" i="1"/>
  <c r="F55" i="1" s="1"/>
  <c r="E47" i="1"/>
  <c r="E55" i="1" s="1"/>
  <c r="D47" i="1"/>
  <c r="D55" i="1" s="1"/>
  <c r="C47" i="1"/>
  <c r="C55" i="1" s="1"/>
  <c r="B47" i="1"/>
  <c r="B55" i="1" s="1"/>
  <c r="I46" i="1"/>
  <c r="I54" i="1" s="1"/>
  <c r="H46" i="1"/>
  <c r="H54" i="1" s="1"/>
  <c r="G46" i="1"/>
  <c r="G54" i="1" s="1"/>
  <c r="F46" i="1"/>
  <c r="F54" i="1" s="1"/>
  <c r="E46" i="1"/>
  <c r="E54" i="1" s="1"/>
  <c r="D46" i="1"/>
  <c r="D54" i="1" s="1"/>
  <c r="C46" i="1"/>
  <c r="C54" i="1" s="1"/>
  <c r="B46" i="1"/>
  <c r="B54" i="1" s="1"/>
  <c r="I45" i="1"/>
  <c r="I53" i="1" s="1"/>
  <c r="H45" i="1"/>
  <c r="H53" i="1" s="1"/>
  <c r="G45" i="1"/>
  <c r="G53" i="1" s="1"/>
  <c r="F45" i="1"/>
  <c r="F53" i="1" s="1"/>
  <c r="E45" i="1"/>
  <c r="E53" i="1" s="1"/>
  <c r="D45" i="1"/>
  <c r="D53" i="1" s="1"/>
  <c r="C45" i="1"/>
  <c r="C53" i="1" s="1"/>
  <c r="B45" i="1"/>
  <c r="B53" i="1" s="1"/>
  <c r="I68" i="1"/>
  <c r="G37" i="1"/>
  <c r="G68" i="1" s="1"/>
  <c r="E37" i="1"/>
  <c r="E68" i="1" s="1"/>
  <c r="C37" i="1"/>
  <c r="C68" i="1" s="1"/>
  <c r="I67" i="1"/>
  <c r="G36" i="1"/>
  <c r="G67" i="1" s="1"/>
  <c r="E36" i="1"/>
  <c r="E67" i="1" s="1"/>
  <c r="C36" i="1"/>
  <c r="C67" i="1" s="1"/>
  <c r="I66" i="1"/>
  <c r="G35" i="1"/>
  <c r="G66" i="1" s="1"/>
  <c r="E35" i="1"/>
  <c r="E66" i="1" s="1"/>
  <c r="C35" i="1"/>
  <c r="C66" i="1" s="1"/>
  <c r="I65" i="1"/>
  <c r="G34" i="1"/>
  <c r="G65" i="1" s="1"/>
  <c r="E34" i="1"/>
  <c r="E65" i="1" s="1"/>
  <c r="C34" i="1"/>
  <c r="C65" i="1" s="1"/>
  <c r="I27" i="1"/>
  <c r="G27" i="1"/>
  <c r="E27" i="1"/>
  <c r="C27" i="1"/>
  <c r="I26" i="1"/>
  <c r="G26" i="1"/>
  <c r="E26" i="1"/>
  <c r="C26" i="1"/>
  <c r="I25" i="1"/>
  <c r="G25" i="1"/>
  <c r="E25" i="1"/>
  <c r="C25" i="1"/>
  <c r="G13" i="1"/>
  <c r="G12" i="1" l="1"/>
  <c r="G14" i="1" s="1"/>
</calcChain>
</file>

<file path=xl/sharedStrings.xml><?xml version="1.0" encoding="utf-8"?>
<sst xmlns="http://schemas.openxmlformats.org/spreadsheetml/2006/main" count="143" uniqueCount="66">
  <si>
    <t>INSTITUTION EMAIL:</t>
  </si>
  <si>
    <t>This tool must be filled out using the methodology outlined in the guidelines document provided.</t>
  </si>
  <si>
    <t>Table 1: Active chairs at equity target confirmation year</t>
  </si>
  <si>
    <t xml:space="preserve">Target Setting Confirmation Year </t>
  </si>
  <si>
    <t xml:space="preserve">Enter the total number of active chairs* </t>
  </si>
  <si>
    <t>Tier</t>
  </si>
  <si>
    <t>Enter the total number of active chairs by Tier</t>
  </si>
  <si>
    <t>Percentage of total chairs</t>
  </si>
  <si>
    <t>Tier 1</t>
  </si>
  <si>
    <t>*See methodology provided for how to calcuate this number</t>
  </si>
  <si>
    <t>Tier 2</t>
  </si>
  <si>
    <t>TOTAL*</t>
  </si>
  <si>
    <t>*The total in Table 2 must equal the total in Table 1</t>
  </si>
  <si>
    <t>Indigenous Peoples</t>
  </si>
  <si>
    <t>Persons with disabilities</t>
  </si>
  <si>
    <t>Racialized minorities</t>
  </si>
  <si>
    <t>Women</t>
  </si>
  <si>
    <t>Active Chairs</t>
  </si>
  <si>
    <t>Percentage</t>
  </si>
  <si>
    <t>Total number of Tier 1</t>
  </si>
  <si>
    <t>Total number of Tier 2</t>
  </si>
  <si>
    <t>Enter the data provided by the program. Table 3 is for planning and public accountability reporting purposes only (it does not populate any of the other tables in the tool).  Note: If there is no representation in a designated group, an error message may appear.</t>
  </si>
  <si>
    <t>EQUITY TARGET DEADLINES</t>
  </si>
  <si>
    <t>ENTER target %s from ranges provided in Tab 2 here to set targets*</t>
  </si>
  <si>
    <r>
      <t xml:space="preserve"> </t>
    </r>
    <r>
      <rPr>
        <b/>
        <sz val="11"/>
        <rFont val="Calibri"/>
        <family val="2"/>
        <scheme val="minor"/>
      </rPr>
      <t xml:space="preserve">Equity Target in </t>
    </r>
    <r>
      <rPr>
        <sz val="11"/>
        <rFont val="Calibri"/>
        <family val="2"/>
        <scheme val="minor"/>
      </rPr>
      <t>total number of chairs</t>
    </r>
  </si>
  <si>
    <r>
      <rPr>
        <b/>
        <sz val="11"/>
        <rFont val="Calibri"/>
        <family val="2"/>
        <scheme val="minor"/>
      </rPr>
      <t xml:space="preserve"> Equity Target </t>
    </r>
    <r>
      <rPr>
        <sz val="11"/>
        <rFont val="Calibri"/>
        <family val="2"/>
        <scheme val="minor"/>
      </rPr>
      <t>in total number of chairs</t>
    </r>
  </si>
  <si>
    <t>DECEMBER 2022 Equity Targets</t>
  </si>
  <si>
    <t>DECEMBER 2025 Projected Targets</t>
  </si>
  <si>
    <t>DECEMBER 2027 Projected Targets</t>
  </si>
  <si>
    <t>**DECEMBER 2029 Projected Targets</t>
  </si>
  <si>
    <r>
      <t xml:space="preserve">*The target percentages indicated in this table cannot be changed during the 2021-2029 period after the plan is submitted to the program. **If this row indicates an N/A then your institution does not currently have a target for that designated group - see the methodology for details.  </t>
    </r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If an error appears when entering the percentages, select CANCEL (</t>
    </r>
    <r>
      <rPr>
        <b/>
        <u/>
        <sz val="11"/>
        <rFont val="Calibri"/>
        <family val="2"/>
        <scheme val="minor"/>
      </rPr>
      <t>not</t>
    </r>
    <r>
      <rPr>
        <b/>
        <sz val="11"/>
        <rFont val="Calibri"/>
        <family val="2"/>
        <scheme val="minor"/>
      </rPr>
      <t xml:space="preserve"> RETRY) in the POP-UP window and then return and input the percentage again.</t>
    </r>
  </si>
  <si>
    <t>Tables 5, 6 and 7 are mandatory for Institutions with 40 or more chairs allocated only</t>
  </si>
  <si>
    <t xml:space="preserve">Table 5: Equity targets by Tier 1 and Tier 2 in percentages </t>
  </si>
  <si>
    <t>DEADLINE YEAR</t>
  </si>
  <si>
    <t>Persons with Disabilities</t>
  </si>
  <si>
    <t>Racialized Minorities</t>
  </si>
  <si>
    <t xml:space="preserve">Tier 1 % </t>
  </si>
  <si>
    <t>Tier 2 %</t>
  </si>
  <si>
    <t>DECEMBER 2022 Equity Targets by Tier</t>
  </si>
  <si>
    <t>DECEMBER 2025 Projected Targets by Tier</t>
  </si>
  <si>
    <t>DECEMBER 2027 Projected Targets by Tier</t>
  </si>
  <si>
    <t>DECEMBER 2029 Projected Targets by Tier</t>
  </si>
  <si>
    <t xml:space="preserve"> Table 5 is automatically populated by the target percentages set by your institution in Table 4.</t>
  </si>
  <si>
    <t xml:space="preserve">Table 6: Equity targets by Tier 1 and Tier 2 in number of chairs </t>
  </si>
  <si>
    <t xml:space="preserve">Tier 1 # </t>
  </si>
  <si>
    <t>Tier 2 #</t>
  </si>
  <si>
    <t>DECEMBER 2029 Projected Targets</t>
  </si>
  <si>
    <r>
      <t xml:space="preserve"> Table 6 is automatically populated and reflects the number of chairs by Tier using the percentages in Table 5 in decimals. See Table 7 below for the next step. </t>
    </r>
    <r>
      <rPr>
        <b/>
        <sz val="11"/>
        <rFont val="Calibri"/>
        <family val="2"/>
        <scheme val="minor"/>
      </rPr>
      <t/>
    </r>
  </si>
  <si>
    <t>Table 7: Equity Targets by Tier 1 and Tier 2 in total number of chairs for the December 2022 deadline and projected targets for future deadlines</t>
  </si>
  <si>
    <r>
      <t xml:space="preserve">Using the numbers provided in Table 6,  round the target numbers to the nearest whole number (no decimals) for Tier 1s. The tool will automatically calculate the corresponding Tier 2 targets. The tool will ensure that the The Tier 1 and Tier 2 targets equal the total equity targets in Table 4. Enter '0 'if there is no target set for Tier 1s (i.e. cells must not be left blank). If a negative number appears in the table (e.g., -2), revise the number entered in the Tier 1 column (a negative number means that the number entered in the Tier 1 cell is too high). In some cases the two numbers shown for Tier 1 and Tier 2 in </t>
    </r>
    <r>
      <rPr>
        <u/>
        <sz val="11"/>
        <rFont val="Calibri"/>
        <family val="2"/>
        <scheme val="minor"/>
      </rPr>
      <t>Table 6</t>
    </r>
    <r>
      <rPr>
        <sz val="11"/>
        <rFont val="Calibri"/>
        <family val="2"/>
        <scheme val="minor"/>
      </rPr>
      <t xml:space="preserve"> may add up to a higher number than the total targets per group in Table 4, due to rounding constraints (this is resolved by rounding the numbers in Table 7). </t>
    </r>
  </si>
  <si>
    <t>Should you need support in using this tool, please contact us at EDI-EDI@chairs-chaires.gc.ca</t>
  </si>
  <si>
    <t xml:space="preserve">PUBLIC ACCOUNTABILITY AND TRANSPARENCY REQUIREMENTS: A copy of your institution's plan must be posted on its public accountability and transparency page before July 2, 2021. In accordance with the Privacy Act, all numbers less than 5 and associated percentages in Table 3 must be withheld prior to publication (i.e. they should be blanked out). </t>
  </si>
  <si>
    <t xml:space="preserve">Table 4: Equity target percentages and equity targets in number of chairs for the December 2023 deadline </t>
  </si>
  <si>
    <t>#withheld</t>
  </si>
  <si>
    <t>Table 3: Current representation of individuals from the four designated groups within active chairs as of July 1, 2023</t>
  </si>
  <si>
    <t>DECEMBER 2023 Equity Targets</t>
  </si>
  <si>
    <t>Representation as of 2023</t>
  </si>
  <si>
    <t>Total Number of Active Chairs as of July 1, 2023</t>
  </si>
  <si>
    <t>N/A</t>
  </si>
  <si>
    <t>June 1. 2021</t>
  </si>
  <si>
    <t>Table 2: Tier distribution of active chairs as of June 1, 2021</t>
  </si>
  <si>
    <t>INSTITUTION NAME:  Kwantlen Polytechnic University</t>
  </si>
  <si>
    <t>avpr@kpu.ca</t>
  </si>
  <si>
    <t>Upper-level target</t>
  </si>
  <si>
    <t>Standardized target</t>
  </si>
  <si>
    <t>Minimum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</si>
</sst>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5" fillId="0" borderId="0" xfId="0" applyFont="1" applyProtection="1">
      <protection locked="0"/>
    </xf>
    <xf numFmtId="0" fontId="5" fillId="0" borderId="0" xfId="0" applyFont="1"/>
    <xf numFmtId="0" fontId="3" fillId="0" borderId="2" xfId="0" applyFont="1" applyBorder="1"/>
    <xf numFmtId="0" fontId="4" fillId="0" borderId="0" xfId="0" applyFont="1"/>
    <xf numFmtId="0" fontId="7" fillId="0" borderId="0" xfId="0" applyFont="1"/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" fontId="3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3" borderId="6" xfId="0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9" fontId="3" fillId="3" borderId="6" xfId="1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0" fontId="7" fillId="3" borderId="6" xfId="0" applyFont="1" applyFill="1" applyBorder="1" applyAlignment="1">
      <alignment horizontal="center" wrapText="1"/>
    </xf>
    <xf numFmtId="1" fontId="3" fillId="4" borderId="6" xfId="0" applyNumberFormat="1" applyFont="1" applyFill="1" applyBorder="1" applyAlignment="1" applyProtection="1">
      <alignment horizontal="center"/>
      <protection locked="0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3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 applyProtection="1">
      <alignment horizontal="center" vertical="center"/>
      <protection locked="0"/>
    </xf>
    <xf numFmtId="1" fontId="7" fillId="5" borderId="6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0" fontId="3" fillId="4" borderId="0" xfId="0" applyFont="1" applyFill="1"/>
    <xf numFmtId="0" fontId="2" fillId="0" borderId="0" xfId="0" applyFont="1"/>
    <xf numFmtId="164" fontId="0" fillId="5" borderId="6" xfId="1" applyNumberFormat="1" applyFont="1" applyFill="1" applyBorder="1" applyAlignment="1" applyProtection="1">
      <alignment horizontal="center"/>
    </xf>
    <xf numFmtId="17" fontId="7" fillId="3" borderId="6" xfId="0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165" fontId="3" fillId="5" borderId="6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 applyProtection="1">
      <alignment horizontal="center" vertical="center"/>
      <protection locked="0"/>
    </xf>
    <xf numFmtId="1" fontId="7" fillId="3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10" fontId="3" fillId="0" borderId="0" xfId="0" applyNumberFormat="1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right"/>
    </xf>
    <xf numFmtId="0" fontId="11" fillId="0" borderId="1" xfId="2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4" borderId="7" xfId="0" applyNumberFormat="1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5" borderId="3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top" wrapText="1"/>
    </xf>
    <xf numFmtId="0" fontId="26" fillId="0" borderId="0" xfId="0" applyFont="1"/>
    <xf numFmtId="10" fontId="0" fillId="0" borderId="0" xfId="0" applyNumberForma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33868</xdr:rowOff>
    </xdr:from>
    <xdr:to>
      <xdr:col>8</xdr:col>
      <xdr:colOff>846666</xdr:colOff>
      <xdr:row>3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BA9123-C99D-4440-8560-AB75DDDA8343}"/>
            </a:ext>
          </a:extLst>
        </xdr:cNvPr>
        <xdr:cNvSpPr txBox="1"/>
      </xdr:nvSpPr>
      <xdr:spPr>
        <a:xfrm>
          <a:off x="0" y="33868"/>
          <a:ext cx="11733741" cy="493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This document outlines the target</a:t>
          </a:r>
          <a:r>
            <a:rPr lang="en-US" sz="1100" b="1" baseline="0">
              <a:solidFill>
                <a:sysClr val="windowText" lastClr="000000"/>
              </a:solidFill>
            </a:rPr>
            <a:t> percentages</a:t>
          </a:r>
          <a:r>
            <a:rPr lang="en-US" sz="1100" b="1">
              <a:solidFill>
                <a:sysClr val="windowText" lastClr="000000"/>
              </a:solidFill>
            </a:rPr>
            <a:t> set by the institution in alignment with the methodology specified by the Canada Research Chairs Program (CRCP) for the 2021-2029 period</a:t>
          </a:r>
          <a:r>
            <a:rPr lang="en-US" sz="1100" b="1" baseline="0">
              <a:solidFill>
                <a:sysClr val="windowText" lastClr="000000"/>
              </a:solidFill>
            </a:rPr>
            <a:t> and the equity targets in number of chairs for the December 2022 deadline.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18</xdr:row>
      <xdr:rowOff>53976</xdr:rowOff>
    </xdr:from>
    <xdr:to>
      <xdr:col>8</xdr:col>
      <xdr:colOff>938388</xdr:colOff>
      <xdr:row>20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232E38-9958-4854-9C7E-7B130809C606}"/>
            </a:ext>
          </a:extLst>
        </xdr:cNvPr>
        <xdr:cNvSpPr txBox="1"/>
      </xdr:nvSpPr>
      <xdr:spPr>
        <a:xfrm>
          <a:off x="0" y="5597526"/>
          <a:ext cx="11825463" cy="327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11</xdr:col>
      <xdr:colOff>641350</xdr:colOff>
      <xdr:row>3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25859AF-A816-42BB-AF9D-3B1CAA4E36B4}"/>
            </a:ext>
          </a:extLst>
        </xdr:cNvPr>
        <xdr:cNvSpPr txBox="1"/>
      </xdr:nvSpPr>
      <xdr:spPr>
        <a:xfrm>
          <a:off x="38100" y="28575"/>
          <a:ext cx="772795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following outline the range of targets,</a:t>
          </a:r>
          <a:r>
            <a:rPr lang="en-US" sz="1100" baseline="0"/>
            <a:t> from minimum to upper-level, </a:t>
          </a:r>
          <a:r>
            <a:rPr lang="en-US" sz="1100"/>
            <a:t>for each designated group. Institutions are encouraged to set targets that surpass the upper</a:t>
          </a:r>
          <a:r>
            <a:rPr lang="en-US" sz="1100" baseline="0"/>
            <a:t> </a:t>
          </a:r>
          <a:r>
            <a:rPr lang="en-US" sz="1100"/>
            <a:t>level, but cannot set targets below the minimum expected target.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</xdr:row>
          <xdr:rowOff>0</xdr:rowOff>
        </xdr:from>
        <xdr:to>
          <xdr:col>6</xdr:col>
          <xdr:colOff>609600</xdr:colOff>
          <xdr:row>21</xdr:row>
          <xdr:rowOff>28575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793A295-2B6A-4064-986B-3B8560F74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22</xdr:row>
          <xdr:rowOff>31750</xdr:rowOff>
        </xdr:from>
        <xdr:to>
          <xdr:col>6</xdr:col>
          <xdr:colOff>600075</xdr:colOff>
          <xdr:row>39</xdr:row>
          <xdr:rowOff>136525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FC5E1629-4009-4B6D-B6D1-A668547A3A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6</xdr:col>
          <xdr:colOff>619125</xdr:colOff>
          <xdr:row>58</xdr:row>
          <xdr:rowOff>38100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A7E07064-6396-4071-AE12-77F5822B5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59</xdr:row>
          <xdr:rowOff>0</xdr:rowOff>
        </xdr:from>
        <xdr:to>
          <xdr:col>6</xdr:col>
          <xdr:colOff>628650</xdr:colOff>
          <xdr:row>75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9CB519F2-3798-4B42-B778-B224004E6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vpr@kpu.c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Excel_97-2003_Worksheet2.xls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Excel_97-2003_Worksheet1.xls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Microsoft_Excel_97-2003_Worksheet3.xls"/><Relationship Id="rId4" Type="http://schemas.openxmlformats.org/officeDocument/2006/relationships/oleObject" Target="../embeddings/Microsoft_Excel_97-2003_Worksheet.xls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787C-0D1A-4850-8B0B-B0668333804B}">
  <sheetPr>
    <tabColor rgb="FF92D050"/>
  </sheetPr>
  <dimension ref="A1:J75"/>
  <sheetViews>
    <sheetView view="pageLayout" topLeftCell="A7" zoomScale="90" zoomScaleNormal="100" zoomScalePageLayoutView="90" workbookViewId="0">
      <selection activeCell="A34" sqref="A34"/>
    </sheetView>
  </sheetViews>
  <sheetFormatPr defaultColWidth="9.140625" defaultRowHeight="15" x14ac:dyDescent="0.25"/>
  <cols>
    <col min="1" max="1" width="36.85546875" style="1" customWidth="1"/>
    <col min="2" max="2" width="16.140625" style="1" customWidth="1"/>
    <col min="3" max="3" width="22.140625" style="1" bestFit="1" customWidth="1"/>
    <col min="4" max="4" width="15.28515625" style="1" customWidth="1"/>
    <col min="5" max="5" width="16.85546875" style="1" customWidth="1"/>
    <col min="6" max="6" width="14.5703125" style="1" customWidth="1"/>
    <col min="7" max="7" width="16.7109375" style="1" customWidth="1"/>
    <col min="8" max="8" width="15.5703125" style="1" customWidth="1"/>
    <col min="9" max="9" width="15" style="1" customWidth="1"/>
    <col min="10" max="16384" width="9.140625" style="1"/>
  </cols>
  <sheetData>
    <row r="1" spans="1:9" ht="9" customHeight="1" x14ac:dyDescent="0.25"/>
    <row r="4" spans="1:9" ht="14.25" customHeight="1" x14ac:dyDescent="0.25"/>
    <row r="5" spans="1:9" s="3" customFormat="1" ht="17.45" customHeight="1" x14ac:dyDescent="0.25">
      <c r="A5" s="46" t="s">
        <v>61</v>
      </c>
      <c r="B5" s="46"/>
      <c r="C5" s="46"/>
      <c r="D5" s="47" t="s">
        <v>0</v>
      </c>
      <c r="E5" s="47"/>
      <c r="F5" s="48" t="s">
        <v>62</v>
      </c>
      <c r="G5" s="49"/>
      <c r="H5" s="49"/>
      <c r="I5" s="2"/>
    </row>
    <row r="6" spans="1:9" ht="15.75" customHeight="1" thickBot="1" x14ac:dyDescent="0.3"/>
    <row r="7" spans="1:9" ht="15.75" thickTop="1" x14ac:dyDescent="0.25">
      <c r="A7" s="4"/>
      <c r="B7" s="4"/>
      <c r="C7" s="4"/>
      <c r="D7" s="4"/>
      <c r="E7" s="4"/>
      <c r="F7" s="4"/>
      <c r="G7" s="4"/>
      <c r="H7" s="4"/>
    </row>
    <row r="8" spans="1:9" ht="18" customHeight="1" x14ac:dyDescent="0.25">
      <c r="A8" s="50" t="s">
        <v>1</v>
      </c>
      <c r="B8" s="51"/>
      <c r="C8" s="51"/>
      <c r="D8" s="51"/>
      <c r="E8" s="51"/>
      <c r="F8" s="51"/>
      <c r="G8" s="51"/>
      <c r="H8" s="51"/>
      <c r="I8" s="52"/>
    </row>
    <row r="10" spans="1:9" ht="15.75" x14ac:dyDescent="0.25">
      <c r="A10" s="5" t="s">
        <v>2</v>
      </c>
      <c r="B10" s="6"/>
      <c r="E10" s="5" t="s">
        <v>60</v>
      </c>
    </row>
    <row r="11" spans="1:9" ht="60" x14ac:dyDescent="0.25">
      <c r="A11" s="7" t="s">
        <v>3</v>
      </c>
      <c r="B11" s="8" t="s">
        <v>4</v>
      </c>
      <c r="C11" s="9"/>
      <c r="E11" s="7" t="s">
        <v>5</v>
      </c>
      <c r="F11" s="8" t="s">
        <v>6</v>
      </c>
      <c r="G11" s="8" t="s">
        <v>7</v>
      </c>
    </row>
    <row r="12" spans="1:9" ht="26.25" customHeight="1" x14ac:dyDescent="0.25">
      <c r="A12" s="10" t="s">
        <v>59</v>
      </c>
      <c r="B12" s="11">
        <v>3</v>
      </c>
      <c r="C12" s="12"/>
      <c r="E12" s="13" t="s">
        <v>8</v>
      </c>
      <c r="F12" s="14">
        <v>0</v>
      </c>
      <c r="G12" s="15">
        <f>F12/$F$14</f>
        <v>0</v>
      </c>
    </row>
    <row r="13" spans="1:9" ht="32.25" customHeight="1" x14ac:dyDescent="0.25">
      <c r="A13" s="53" t="s">
        <v>9</v>
      </c>
      <c r="B13" s="53"/>
      <c r="C13" s="53"/>
      <c r="E13" s="13" t="s">
        <v>10</v>
      </c>
      <c r="F13" s="14">
        <v>3</v>
      </c>
      <c r="G13" s="15">
        <f>F13/$F$14</f>
        <v>1</v>
      </c>
    </row>
    <row r="14" spans="1:9" ht="27" customHeight="1" x14ac:dyDescent="0.25">
      <c r="A14" s="16"/>
      <c r="B14" s="12"/>
      <c r="C14" s="12"/>
      <c r="E14" s="13" t="s">
        <v>11</v>
      </c>
      <c r="F14" s="13">
        <v>3</v>
      </c>
      <c r="G14" s="15">
        <f>SUM(G12:G13)</f>
        <v>1</v>
      </c>
    </row>
    <row r="15" spans="1:9" ht="30" customHeight="1" x14ac:dyDescent="0.25">
      <c r="A15" s="42" t="s">
        <v>57</v>
      </c>
      <c r="B15" s="12"/>
      <c r="C15" s="12"/>
      <c r="E15" s="45" t="s">
        <v>12</v>
      </c>
      <c r="F15" s="45"/>
      <c r="G15" s="45"/>
    </row>
    <row r="16" spans="1:9" ht="38.25" customHeight="1" x14ac:dyDescent="0.25">
      <c r="A16" s="43">
        <v>1</v>
      </c>
      <c r="B16" s="17"/>
      <c r="C16" s="17"/>
    </row>
    <row r="17" spans="1:10" ht="31.9" customHeight="1" x14ac:dyDescent="0.25">
      <c r="A17" s="18"/>
      <c r="B17" s="18"/>
      <c r="C17" s="18"/>
      <c r="D17" s="18"/>
      <c r="E17" s="18"/>
      <c r="F17" s="18"/>
      <c r="G17" s="18"/>
      <c r="J17" s="19"/>
    </row>
    <row r="18" spans="1:10" ht="18.75" x14ac:dyDescent="0.3">
      <c r="A18" s="20"/>
    </row>
    <row r="22" spans="1:10" ht="15.75" customHeight="1" x14ac:dyDescent="0.25">
      <c r="A22" s="5" t="s">
        <v>54</v>
      </c>
    </row>
    <row r="23" spans="1:10" x14ac:dyDescent="0.25">
      <c r="A23" s="55"/>
      <c r="B23" s="57" t="s">
        <v>13</v>
      </c>
      <c r="C23" s="58"/>
      <c r="D23" s="57" t="s">
        <v>14</v>
      </c>
      <c r="E23" s="58"/>
      <c r="F23" s="57" t="s">
        <v>15</v>
      </c>
      <c r="G23" s="58"/>
      <c r="H23" s="59" t="s">
        <v>16</v>
      </c>
      <c r="I23" s="60"/>
    </row>
    <row r="24" spans="1:10" ht="17.25" customHeight="1" x14ac:dyDescent="0.25">
      <c r="A24" s="56"/>
      <c r="B24" s="13" t="s">
        <v>17</v>
      </c>
      <c r="C24" s="21" t="s">
        <v>18</v>
      </c>
      <c r="D24" s="13" t="s">
        <v>17</v>
      </c>
      <c r="E24" s="21" t="s">
        <v>18</v>
      </c>
      <c r="F24" s="13" t="s">
        <v>17</v>
      </c>
      <c r="G24" s="21" t="s">
        <v>18</v>
      </c>
      <c r="H24" s="13" t="s">
        <v>17</v>
      </c>
      <c r="I24" s="21" t="s">
        <v>18</v>
      </c>
    </row>
    <row r="25" spans="1:10" x14ac:dyDescent="0.25">
      <c r="A25" s="13" t="s">
        <v>56</v>
      </c>
      <c r="B25" s="22" t="s">
        <v>53</v>
      </c>
      <c r="C25" s="23" t="e">
        <f>B25/$B$12</f>
        <v>#VALUE!</v>
      </c>
      <c r="D25" s="22" t="s">
        <v>53</v>
      </c>
      <c r="E25" s="23" t="e">
        <f>D25/$B$12</f>
        <v>#VALUE!</v>
      </c>
      <c r="F25" s="22" t="s">
        <v>53</v>
      </c>
      <c r="G25" s="23" t="e">
        <f>F25/$B$12</f>
        <v>#VALUE!</v>
      </c>
      <c r="H25" s="22" t="s">
        <v>53</v>
      </c>
      <c r="I25" s="23" t="e">
        <f>H25/$B$12</f>
        <v>#VALUE!</v>
      </c>
    </row>
    <row r="26" spans="1:10" x14ac:dyDescent="0.25">
      <c r="A26" s="13" t="s">
        <v>19</v>
      </c>
      <c r="B26" s="22" t="s">
        <v>53</v>
      </c>
      <c r="C26" s="24" t="e">
        <f>B26/B$25</f>
        <v>#VALUE!</v>
      </c>
      <c r="D26" s="22" t="s">
        <v>53</v>
      </c>
      <c r="E26" s="24" t="e">
        <f>D26/D$25</f>
        <v>#VALUE!</v>
      </c>
      <c r="F26" s="22" t="s">
        <v>53</v>
      </c>
      <c r="G26" s="24" t="e">
        <f>F26/F$25</f>
        <v>#VALUE!</v>
      </c>
      <c r="H26" s="22" t="s">
        <v>53</v>
      </c>
      <c r="I26" s="24" t="e">
        <f>H26/H$25</f>
        <v>#VALUE!</v>
      </c>
    </row>
    <row r="27" spans="1:10" x14ac:dyDescent="0.25">
      <c r="A27" s="13" t="s">
        <v>20</v>
      </c>
      <c r="B27" s="22" t="s">
        <v>53</v>
      </c>
      <c r="C27" s="24" t="e">
        <f>B27/B$25</f>
        <v>#VALUE!</v>
      </c>
      <c r="D27" s="22" t="s">
        <v>53</v>
      </c>
      <c r="E27" s="24" t="e">
        <f>D27/D$25</f>
        <v>#VALUE!</v>
      </c>
      <c r="F27" s="22" t="s">
        <v>53</v>
      </c>
      <c r="G27" s="24" t="e">
        <f>F27/F$25</f>
        <v>#VALUE!</v>
      </c>
      <c r="H27" s="22" t="s">
        <v>53</v>
      </c>
      <c r="I27" s="24" t="e">
        <f>H27/H$25</f>
        <v>#VALUE!</v>
      </c>
    </row>
    <row r="28" spans="1:10" x14ac:dyDescent="0.25">
      <c r="A28" s="61" t="s">
        <v>21</v>
      </c>
      <c r="B28" s="62"/>
      <c r="C28" s="62"/>
      <c r="D28" s="62"/>
      <c r="E28" s="62"/>
      <c r="F28" s="62"/>
      <c r="G28" s="62"/>
      <c r="H28" s="62"/>
      <c r="I28" s="62"/>
    </row>
    <row r="29" spans="1:10" x14ac:dyDescent="0.25">
      <c r="A29" s="63"/>
      <c r="B29" s="63"/>
      <c r="C29" s="63"/>
      <c r="D29" s="63"/>
      <c r="E29" s="63"/>
      <c r="F29" s="63"/>
      <c r="G29" s="63"/>
      <c r="H29" s="63"/>
      <c r="I29" s="63"/>
    </row>
    <row r="30" spans="1:10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0" ht="15.75" x14ac:dyDescent="0.25">
      <c r="A31" s="5" t="s">
        <v>52</v>
      </c>
      <c r="B31" s="3"/>
      <c r="C31" s="3"/>
    </row>
    <row r="32" spans="1:10" ht="15.75" x14ac:dyDescent="0.25">
      <c r="A32" s="64" t="s">
        <v>22</v>
      </c>
      <c r="B32" s="66" t="s">
        <v>13</v>
      </c>
      <c r="C32" s="67"/>
      <c r="D32" s="68" t="s">
        <v>14</v>
      </c>
      <c r="E32" s="69"/>
      <c r="F32" s="66" t="s">
        <v>15</v>
      </c>
      <c r="G32" s="67"/>
      <c r="H32" s="68" t="s">
        <v>16</v>
      </c>
      <c r="I32" s="69"/>
    </row>
    <row r="33" spans="1:9" s="3" customFormat="1" ht="75" x14ac:dyDescent="0.25">
      <c r="A33" s="65"/>
      <c r="B33" s="26" t="s">
        <v>23</v>
      </c>
      <c r="C33" s="26" t="s">
        <v>24</v>
      </c>
      <c r="D33" s="27" t="s">
        <v>23</v>
      </c>
      <c r="E33" s="27" t="s">
        <v>25</v>
      </c>
      <c r="F33" s="26" t="s">
        <v>23</v>
      </c>
      <c r="G33" s="26" t="s">
        <v>24</v>
      </c>
      <c r="H33" s="27" t="s">
        <v>23</v>
      </c>
      <c r="I33" s="27" t="s">
        <v>25</v>
      </c>
    </row>
    <row r="34" spans="1:9" x14ac:dyDescent="0.25">
      <c r="A34" s="28" t="s">
        <v>55</v>
      </c>
      <c r="B34" s="44">
        <v>0.02</v>
      </c>
      <c r="C34" s="30" t="str">
        <f>IF($B$12&gt;=20,$B$12*B34,"N/A")</f>
        <v>N/A</v>
      </c>
      <c r="D34" s="29">
        <v>4.87E-2</v>
      </c>
      <c r="E34" s="30" t="str">
        <f>IF($B$12&gt;=13,$B$12*D34,"N/A")</f>
        <v>N/A</v>
      </c>
      <c r="F34" s="29">
        <v>0.16800000000000001</v>
      </c>
      <c r="G34" s="30" t="str">
        <f>IF($B$12&gt;=5,$B$12*F34,"N/A")</f>
        <v>N/A</v>
      </c>
      <c r="H34" s="29">
        <v>0.36</v>
      </c>
      <c r="I34" s="30" t="s">
        <v>58</v>
      </c>
    </row>
    <row r="35" spans="1:9" x14ac:dyDescent="0.25">
      <c r="A35" s="28" t="s">
        <v>27</v>
      </c>
      <c r="B35" s="29">
        <v>0.03</v>
      </c>
      <c r="C35" s="30" t="str">
        <f>IF($B$12&gt;=20,$B$12*B35,"N/A")</f>
        <v>N/A</v>
      </c>
      <c r="D35" s="29">
        <v>5.74E-2</v>
      </c>
      <c r="E35" s="30" t="str">
        <f>IF($B$12&gt;=13,$B$12*D35,"N/A")</f>
        <v>N/A</v>
      </c>
      <c r="F35" s="29">
        <v>0.185</v>
      </c>
      <c r="G35" s="30" t="str">
        <f>IF($B$12&gt;=5,$B$12*F35,"N/A")</f>
        <v>N/A</v>
      </c>
      <c r="H35" s="29">
        <v>0.41</v>
      </c>
      <c r="I35" s="30" t="s">
        <v>58</v>
      </c>
    </row>
    <row r="36" spans="1:9" x14ac:dyDescent="0.25">
      <c r="A36" s="28" t="s">
        <v>28</v>
      </c>
      <c r="B36" s="29">
        <v>0.04</v>
      </c>
      <c r="C36" s="30" t="str">
        <f>IF($B$12&gt;=20,$B$12*B36,"N/A")</f>
        <v>N/A</v>
      </c>
      <c r="D36" s="29">
        <v>6.6100000000000006E-2</v>
      </c>
      <c r="E36" s="30" t="str">
        <f>IF($B$12&gt;=13,$B$12*D36,"N/A")</f>
        <v>N/A</v>
      </c>
      <c r="F36" s="29">
        <v>0.2</v>
      </c>
      <c r="G36" s="30" t="str">
        <f>IF($B$12&gt;=5,$B$12*F36,"N/A")</f>
        <v>N/A</v>
      </c>
      <c r="H36" s="29">
        <v>0.46</v>
      </c>
      <c r="I36" s="30" t="s">
        <v>58</v>
      </c>
    </row>
    <row r="37" spans="1:9" x14ac:dyDescent="0.25">
      <c r="A37" s="28" t="s">
        <v>29</v>
      </c>
      <c r="B37" s="31">
        <v>4.9000000000000002E-2</v>
      </c>
      <c r="C37" s="30" t="str">
        <f>IF($B$12&gt;=20,$B$12*B37,"N/A")</f>
        <v>N/A</v>
      </c>
      <c r="D37" s="31">
        <v>7.4999999999999997E-2</v>
      </c>
      <c r="E37" s="30" t="str">
        <f>IF($B$12&gt;=13,$B$12*D37,"N/A")</f>
        <v>N/A</v>
      </c>
      <c r="F37" s="31">
        <v>0.22</v>
      </c>
      <c r="G37" s="30" t="str">
        <f>IF($B$12&gt;=5,$B$12*F37,"N/A")</f>
        <v>N/A</v>
      </c>
      <c r="H37" s="31">
        <v>0.50900000000000001</v>
      </c>
      <c r="I37" s="30" t="s">
        <v>58</v>
      </c>
    </row>
    <row r="38" spans="1:9" ht="54.75" customHeight="1" x14ac:dyDescent="0.25">
      <c r="A38" s="54" t="s">
        <v>30</v>
      </c>
      <c r="B38" s="54"/>
      <c r="C38" s="54"/>
      <c r="D38" s="54"/>
      <c r="E38" s="54"/>
      <c r="F38" s="54"/>
      <c r="G38" s="54"/>
      <c r="H38" s="54"/>
      <c r="I38" s="54"/>
    </row>
    <row r="39" spans="1:9" ht="24" customHeight="1" x14ac:dyDescent="0.25">
      <c r="A39" s="70" t="s">
        <v>31</v>
      </c>
      <c r="B39" s="71"/>
      <c r="C39" s="71"/>
      <c r="D39" s="71"/>
      <c r="E39" s="71"/>
      <c r="F39" s="71"/>
      <c r="G39" s="71"/>
      <c r="H39" s="71"/>
      <c r="I39" s="72"/>
    </row>
    <row r="40" spans="1:9" s="34" customFormat="1" ht="15.75" customHeight="1" x14ac:dyDescent="0.25">
      <c r="A40" s="32"/>
      <c r="B40" s="33"/>
      <c r="C40" s="33"/>
      <c r="D40" s="33"/>
      <c r="E40" s="33"/>
      <c r="F40" s="33"/>
      <c r="G40" s="33"/>
      <c r="H40" s="33"/>
      <c r="I40" s="33"/>
    </row>
    <row r="41" spans="1:9" ht="15.75" x14ac:dyDescent="0.25">
      <c r="A41" s="5" t="s">
        <v>32</v>
      </c>
    </row>
    <row r="42" spans="1:9" x14ac:dyDescent="0.25">
      <c r="A42" s="35"/>
    </row>
    <row r="43" spans="1:9" x14ac:dyDescent="0.25">
      <c r="A43" s="64" t="s">
        <v>33</v>
      </c>
      <c r="B43" s="57" t="s">
        <v>13</v>
      </c>
      <c r="C43" s="58"/>
      <c r="D43" s="57" t="s">
        <v>34</v>
      </c>
      <c r="E43" s="58"/>
      <c r="F43" s="57" t="s">
        <v>35</v>
      </c>
      <c r="G43" s="58"/>
      <c r="H43" s="57" t="s">
        <v>16</v>
      </c>
      <c r="I43" s="58"/>
    </row>
    <row r="44" spans="1:9" ht="14.25" customHeight="1" x14ac:dyDescent="0.25">
      <c r="A44" s="65"/>
      <c r="B44" s="8" t="s">
        <v>36</v>
      </c>
      <c r="C44" s="8" t="s">
        <v>37</v>
      </c>
      <c r="D44" s="8" t="s">
        <v>36</v>
      </c>
      <c r="E44" s="8" t="s">
        <v>37</v>
      </c>
      <c r="F44" s="8" t="s">
        <v>36</v>
      </c>
      <c r="G44" s="8" t="s">
        <v>37</v>
      </c>
      <c r="H44" s="8" t="s">
        <v>36</v>
      </c>
      <c r="I44" s="8" t="s">
        <v>37</v>
      </c>
    </row>
    <row r="45" spans="1:9" x14ac:dyDescent="0.25">
      <c r="A45" s="13" t="s">
        <v>38</v>
      </c>
      <c r="B45" s="36" t="str">
        <f>IF($B$12&gt;=40,$B34,"")</f>
        <v/>
      </c>
      <c r="C45" s="36" t="str">
        <f t="shared" ref="C45:C47" si="0">IF($B$12&gt;=40,$B34,"")</f>
        <v/>
      </c>
      <c r="D45" s="36" t="str">
        <f>IF($B$12&gt;=40,$D34,"")</f>
        <v/>
      </c>
      <c r="E45" s="36" t="str">
        <f t="shared" ref="E45:E47" si="1">IF($B$12&gt;=40,$D34,"")</f>
        <v/>
      </c>
      <c r="F45" s="36" t="str">
        <f>IF($B$12&gt;=40,$F34,"")</f>
        <v/>
      </c>
      <c r="G45" s="36" t="str">
        <f t="shared" ref="G45:G47" si="2">IF($B$12&gt;=40,$F34,"")</f>
        <v/>
      </c>
      <c r="H45" s="36" t="str">
        <f>IF($B$12&gt;=40,$H34,"")</f>
        <v/>
      </c>
      <c r="I45" s="36" t="str">
        <f t="shared" ref="I45:I47" si="3">IF($B$12&gt;=40,$H34,"")</f>
        <v/>
      </c>
    </row>
    <row r="46" spans="1:9" x14ac:dyDescent="0.25">
      <c r="A46" s="13" t="s">
        <v>39</v>
      </c>
      <c r="B46" s="36" t="str">
        <f t="shared" ref="B46:B47" si="4">IF($B$12&gt;=40,$B35,"")</f>
        <v/>
      </c>
      <c r="C46" s="36" t="str">
        <f t="shared" si="0"/>
        <v/>
      </c>
      <c r="D46" s="36" t="str">
        <f t="shared" ref="D46:D47" si="5">IF($B$12&gt;=40,$D35,"")</f>
        <v/>
      </c>
      <c r="E46" s="36" t="str">
        <f t="shared" si="1"/>
        <v/>
      </c>
      <c r="F46" s="36" t="str">
        <f t="shared" ref="F46:F47" si="6">IF($B$12&gt;=40,$F35,"")</f>
        <v/>
      </c>
      <c r="G46" s="36" t="str">
        <f t="shared" si="2"/>
        <v/>
      </c>
      <c r="H46" s="36" t="str">
        <f t="shared" ref="H46:H47" si="7">IF($B$12&gt;=40,$H35,"")</f>
        <v/>
      </c>
      <c r="I46" s="36" t="str">
        <f t="shared" si="3"/>
        <v/>
      </c>
    </row>
    <row r="47" spans="1:9" x14ac:dyDescent="0.25">
      <c r="A47" s="13" t="s">
        <v>40</v>
      </c>
      <c r="B47" s="36" t="str">
        <f t="shared" si="4"/>
        <v/>
      </c>
      <c r="C47" s="36" t="str">
        <f t="shared" si="0"/>
        <v/>
      </c>
      <c r="D47" s="36" t="str">
        <f t="shared" si="5"/>
        <v/>
      </c>
      <c r="E47" s="36" t="str">
        <f t="shared" si="1"/>
        <v/>
      </c>
      <c r="F47" s="36" t="str">
        <f t="shared" si="6"/>
        <v/>
      </c>
      <c r="G47" s="36" t="str">
        <f t="shared" si="2"/>
        <v/>
      </c>
      <c r="H47" s="36" t="str">
        <f t="shared" si="7"/>
        <v/>
      </c>
      <c r="I47" s="36" t="str">
        <f t="shared" si="3"/>
        <v/>
      </c>
    </row>
    <row r="48" spans="1:9" x14ac:dyDescent="0.25">
      <c r="A48" s="37" t="s">
        <v>41</v>
      </c>
      <c r="B48" s="31">
        <v>4.9000000000000002E-2</v>
      </c>
      <c r="C48" s="31">
        <v>4.9000000000000002E-2</v>
      </c>
      <c r="D48" s="31">
        <v>7.4999999999999997E-2</v>
      </c>
      <c r="E48" s="31">
        <v>7.4999999999999997E-2</v>
      </c>
      <c r="F48" s="31">
        <v>0.22</v>
      </c>
      <c r="G48" s="31">
        <v>0.22</v>
      </c>
      <c r="H48" s="31">
        <v>0.50900000000000001</v>
      </c>
      <c r="I48" s="31">
        <v>0.50900000000000001</v>
      </c>
    </row>
    <row r="49" spans="1:9" ht="29.25" customHeight="1" x14ac:dyDescent="0.25">
      <c r="A49" s="73" t="s">
        <v>42</v>
      </c>
      <c r="B49" s="74"/>
      <c r="C49" s="74"/>
      <c r="D49" s="74"/>
      <c r="E49" s="74"/>
      <c r="F49" s="74"/>
      <c r="G49" s="74"/>
      <c r="H49" s="74"/>
      <c r="I49" s="74"/>
    </row>
    <row r="50" spans="1:9" ht="15.75" x14ac:dyDescent="0.25">
      <c r="A50" s="5" t="s">
        <v>43</v>
      </c>
    </row>
    <row r="51" spans="1:9" x14ac:dyDescent="0.25">
      <c r="A51" s="64" t="s">
        <v>33</v>
      </c>
      <c r="B51" s="57" t="s">
        <v>13</v>
      </c>
      <c r="C51" s="58"/>
      <c r="D51" s="75" t="s">
        <v>14</v>
      </c>
      <c r="E51" s="76"/>
      <c r="F51" s="57" t="s">
        <v>15</v>
      </c>
      <c r="G51" s="58"/>
      <c r="H51" s="75" t="s">
        <v>16</v>
      </c>
      <c r="I51" s="76"/>
    </row>
    <row r="52" spans="1:9" x14ac:dyDescent="0.25">
      <c r="A52" s="65"/>
      <c r="B52" s="8" t="s">
        <v>44</v>
      </c>
      <c r="C52" s="8" t="s">
        <v>45</v>
      </c>
      <c r="D52" s="38" t="s">
        <v>44</v>
      </c>
      <c r="E52" s="38" t="s">
        <v>45</v>
      </c>
      <c r="F52" s="8" t="s">
        <v>44</v>
      </c>
      <c r="G52" s="8" t="s">
        <v>45</v>
      </c>
      <c r="H52" s="38" t="s">
        <v>44</v>
      </c>
      <c r="I52" s="38" t="s">
        <v>45</v>
      </c>
    </row>
    <row r="53" spans="1:9" x14ac:dyDescent="0.25">
      <c r="A53" s="7" t="s">
        <v>26</v>
      </c>
      <c r="B53" s="39" t="e">
        <f>_xlfn.CEILING.PRECISE($F$12*B45,0.05)</f>
        <v>#VALUE!</v>
      </c>
      <c r="C53" s="39" t="e">
        <f>_xlfn.CEILING.PRECISE($F$13*C45,0.05)</f>
        <v>#VALUE!</v>
      </c>
      <c r="D53" s="39" t="e">
        <f>_xlfn.CEILING.PRECISE($F$12*D45,0.05)</f>
        <v>#VALUE!</v>
      </c>
      <c r="E53" s="39" t="e">
        <f>_xlfn.CEILING.PRECISE($F$13*E45,0.05)</f>
        <v>#VALUE!</v>
      </c>
      <c r="F53" s="39" t="e">
        <f>_xlfn.CEILING.PRECISE($F$12*F45,0.05)</f>
        <v>#VALUE!</v>
      </c>
      <c r="G53" s="39" t="e">
        <f>_xlfn.CEILING.PRECISE($F$13*G45,0.05)</f>
        <v>#VALUE!</v>
      </c>
      <c r="H53" s="39" t="e">
        <f>_xlfn.CEILING.PRECISE($F$12*H45,0.05)</f>
        <v>#VALUE!</v>
      </c>
      <c r="I53" s="39" t="e">
        <f>_xlfn.CEILING.PRECISE($F$13*I45,0.05)</f>
        <v>#VALUE!</v>
      </c>
    </row>
    <row r="54" spans="1:9" x14ac:dyDescent="0.25">
      <c r="A54" s="7" t="s">
        <v>27</v>
      </c>
      <c r="B54" s="39" t="e">
        <f>_xlfn.CEILING.PRECISE($F$12*B46,0.05)</f>
        <v>#VALUE!</v>
      </c>
      <c r="C54" s="39" t="e">
        <f>_xlfn.CEILING.PRECISE($F$13*C46,0.05)</f>
        <v>#VALUE!</v>
      </c>
      <c r="D54" s="39" t="e">
        <f>_xlfn.CEILING.PRECISE($F$12*D46,0.05)</f>
        <v>#VALUE!</v>
      </c>
      <c r="E54" s="39" t="e">
        <f>_xlfn.CEILING.PRECISE($F$13*E46,0.05)</f>
        <v>#VALUE!</v>
      </c>
      <c r="F54" s="39" t="e">
        <f>_xlfn.CEILING.PRECISE($F$12*F46,0.05)</f>
        <v>#VALUE!</v>
      </c>
      <c r="G54" s="39" t="e">
        <f>_xlfn.CEILING.PRECISE($F$13*G46,0.05)</f>
        <v>#VALUE!</v>
      </c>
      <c r="H54" s="39" t="e">
        <f>_xlfn.CEILING.PRECISE($F$12*H46,0.05)</f>
        <v>#VALUE!</v>
      </c>
      <c r="I54" s="39" t="e">
        <f>_xlfn.CEILING.PRECISE($F$13*I46,0.05)</f>
        <v>#VALUE!</v>
      </c>
    </row>
    <row r="55" spans="1:9" x14ac:dyDescent="0.25">
      <c r="A55" s="7" t="s">
        <v>28</v>
      </c>
      <c r="B55" s="39" t="e">
        <f>_xlfn.CEILING.PRECISE($F$12*B47,0.05)</f>
        <v>#VALUE!</v>
      </c>
      <c r="C55" s="39" t="e">
        <f>_xlfn.CEILING.PRECISE($F$13*C47,0.05)</f>
        <v>#VALUE!</v>
      </c>
      <c r="D55" s="39" t="e">
        <f>_xlfn.CEILING.PRECISE($F$12*D47,0.05)</f>
        <v>#VALUE!</v>
      </c>
      <c r="E55" s="39" t="e">
        <f>_xlfn.CEILING.PRECISE($F$13*E47,0.05)</f>
        <v>#VALUE!</v>
      </c>
      <c r="F55" s="39" t="e">
        <f>_xlfn.CEILING.PRECISE($F$12*F47,0.05)</f>
        <v>#VALUE!</v>
      </c>
      <c r="G55" s="39" t="e">
        <f>_xlfn.CEILING.PRECISE($F$13*G47,0.05)</f>
        <v>#VALUE!</v>
      </c>
      <c r="H55" s="39" t="e">
        <f>_xlfn.CEILING.PRECISE($F$12*H47,0.05)</f>
        <v>#VALUE!</v>
      </c>
      <c r="I55" s="39" t="e">
        <f>_xlfn.CEILING.PRECISE($F$13*I47,0.05)</f>
        <v>#VALUE!</v>
      </c>
    </row>
    <row r="56" spans="1:9" x14ac:dyDescent="0.25">
      <c r="A56" s="7" t="s">
        <v>46</v>
      </c>
      <c r="B56" s="39">
        <f>_xlfn.CEILING.PRECISE($F$12*B48,0.05)</f>
        <v>0</v>
      </c>
      <c r="C56" s="39">
        <v>0</v>
      </c>
      <c r="D56" s="39">
        <f>_xlfn.CEILING.PRECISE($F$12*D48,0.05)</f>
        <v>0</v>
      </c>
      <c r="E56" s="39">
        <v>0</v>
      </c>
      <c r="F56" s="39">
        <f>_xlfn.CEILING.PRECISE($F$12*F48,0.05)</f>
        <v>0</v>
      </c>
      <c r="G56" s="39">
        <v>0</v>
      </c>
      <c r="H56" s="39">
        <f>_xlfn.CEILING.PRECISE($F$12*H48,0.05)</f>
        <v>0</v>
      </c>
      <c r="I56" s="39">
        <v>0</v>
      </c>
    </row>
    <row r="57" spans="1:9" x14ac:dyDescent="0.25">
      <c r="A57" s="80" t="s">
        <v>47</v>
      </c>
      <c r="B57" s="61"/>
      <c r="C57" s="61"/>
      <c r="D57" s="61"/>
      <c r="E57" s="61"/>
      <c r="F57" s="61"/>
      <c r="G57" s="61"/>
      <c r="H57" s="61"/>
      <c r="I57" s="61"/>
    </row>
    <row r="58" spans="1:9" x14ac:dyDescent="0.25">
      <c r="A58" s="74"/>
      <c r="B58" s="74"/>
      <c r="C58" s="74"/>
      <c r="D58" s="74"/>
      <c r="E58" s="74"/>
      <c r="F58" s="74"/>
      <c r="G58" s="74"/>
      <c r="H58" s="74"/>
      <c r="I58" s="74"/>
    </row>
    <row r="59" spans="1:9" ht="7.5" customHeight="1" x14ac:dyDescent="0.25">
      <c r="A59" s="74"/>
      <c r="B59" s="74"/>
      <c r="C59" s="74"/>
      <c r="D59" s="74"/>
      <c r="E59" s="74"/>
      <c r="F59" s="74"/>
      <c r="G59" s="74"/>
      <c r="H59" s="74"/>
      <c r="I59" s="74"/>
    </row>
    <row r="60" spans="1:9" hidden="1" x14ac:dyDescent="0.25"/>
    <row r="61" spans="1:9" ht="13.5" customHeight="1" x14ac:dyDescent="0.25">
      <c r="A61" s="5" t="s">
        <v>48</v>
      </c>
      <c r="B61" s="35"/>
      <c r="C61" s="35"/>
      <c r="D61" s="35"/>
      <c r="E61" s="35"/>
      <c r="F61" s="35"/>
      <c r="G61" s="35"/>
    </row>
    <row r="62" spans="1:9" x14ac:dyDescent="0.25">
      <c r="A62" s="64" t="s">
        <v>33</v>
      </c>
      <c r="B62" s="57" t="s">
        <v>13</v>
      </c>
      <c r="C62" s="58"/>
      <c r="D62" s="75" t="s">
        <v>14</v>
      </c>
      <c r="E62" s="76"/>
      <c r="F62" s="57" t="s">
        <v>15</v>
      </c>
      <c r="G62" s="58"/>
      <c r="H62" s="75" t="s">
        <v>16</v>
      </c>
      <c r="I62" s="76"/>
    </row>
    <row r="63" spans="1:9" x14ac:dyDescent="0.25">
      <c r="A63" s="65"/>
      <c r="B63" s="8" t="s">
        <v>44</v>
      </c>
      <c r="C63" s="8" t="s">
        <v>45</v>
      </c>
      <c r="D63" s="38" t="s">
        <v>44</v>
      </c>
      <c r="E63" s="38" t="s">
        <v>45</v>
      </c>
      <c r="F63" s="8" t="s">
        <v>44</v>
      </c>
      <c r="G63" s="8" t="s">
        <v>45</v>
      </c>
      <c r="H63" s="38" t="s">
        <v>44</v>
      </c>
      <c r="I63" s="38" t="s">
        <v>45</v>
      </c>
    </row>
    <row r="64" spans="1:9" hidden="1" x14ac:dyDescent="0.25">
      <c r="A64" s="7" t="s">
        <v>26</v>
      </c>
      <c r="B64" s="39" t="e">
        <f>_xlfn.CEILING.PRECISE($F$12*#REF!,0.05)</f>
        <v>#REF!</v>
      </c>
      <c r="C64" s="39" t="e">
        <f>_xlfn.CEILING.PRECISE($F$13*#REF!,0.05)</f>
        <v>#REF!</v>
      </c>
      <c r="D64" s="39" t="e">
        <f>_xlfn.CEILING.PRECISE($F$12*#REF!,0.05)</f>
        <v>#REF!</v>
      </c>
      <c r="E64" s="39" t="e">
        <f>_xlfn.CEILING.PRECISE($F$13*#REF!,0.05)</f>
        <v>#REF!</v>
      </c>
      <c r="F64" s="39" t="e">
        <f>_xlfn.CEILING.PRECISE($F$12*#REF!,0.05)</f>
        <v>#REF!</v>
      </c>
      <c r="G64" s="39" t="e">
        <f>_xlfn.CEILING.PRECISE($F$13*#REF!,0.05)</f>
        <v>#REF!</v>
      </c>
      <c r="H64" s="39" t="e">
        <f>_xlfn.CEILING.PRECISE($F$12*#REF!,0.05)</f>
        <v>#REF!</v>
      </c>
      <c r="I64" s="39" t="e">
        <f>_xlfn.CEILING.PRECISE($F$13*#REF!,0.05)</f>
        <v>#REF!</v>
      </c>
    </row>
    <row r="65" spans="1:9" x14ac:dyDescent="0.25">
      <c r="A65" s="7" t="s">
        <v>26</v>
      </c>
      <c r="B65" s="40"/>
      <c r="C65" s="41" t="str">
        <f>IF(B65&lt;&gt;"",IF((ROUND(C34,0))-B65&lt;=-1,"ERROR",(ROUND(C34,0))-B65),"")</f>
        <v/>
      </c>
      <c r="D65" s="40"/>
      <c r="E65" s="41" t="str">
        <f>IF(D65&lt;&gt;"",IF((ROUND(E34,0))-D65&lt;=-1,"ERROR",(ROUND(E34,0))-D65),"")</f>
        <v/>
      </c>
      <c r="F65" s="40"/>
      <c r="G65" s="41" t="str">
        <f>IF(F65&lt;&gt;"",IF((ROUND(G34,0))-F65&lt;=-1,"ERROR",(ROUND(G34,0))-F65),"")</f>
        <v/>
      </c>
      <c r="H65" s="40"/>
      <c r="I65" s="41" t="str">
        <f>IF(H65&lt;&gt;"",IF((ROUND(I34,0))-H65&lt;=-1,"ERROR",(ROUND(I34,0))-H65),"")</f>
        <v/>
      </c>
    </row>
    <row r="66" spans="1:9" x14ac:dyDescent="0.25">
      <c r="A66" s="7" t="s">
        <v>27</v>
      </c>
      <c r="B66" s="40"/>
      <c r="C66" s="41" t="str">
        <f t="shared" ref="C66:C68" si="8">IF(B66&lt;&gt;"",IF((ROUND(C35,0))-B66&lt;=-1,"ERROR",(ROUND(C35,0))-B66),"")</f>
        <v/>
      </c>
      <c r="D66" s="40"/>
      <c r="E66" s="41" t="str">
        <f t="shared" ref="E66:E68" si="9">IF(D66&lt;&gt;"",IF((ROUND(E35,0))-D66&lt;=-1,"ERROR",(ROUND(E35,0))-D66),"")</f>
        <v/>
      </c>
      <c r="F66" s="40"/>
      <c r="G66" s="41" t="str">
        <f t="shared" ref="G66:G68" si="10">IF(F66&lt;&gt;"",IF((ROUND(G35,0))-F66&lt;=-1,"ERROR",(ROUND(G35,0))-F66),"")</f>
        <v/>
      </c>
      <c r="H66" s="40"/>
      <c r="I66" s="41" t="str">
        <f t="shared" ref="I66:I68" si="11">IF(H66&lt;&gt;"",IF((ROUND(I35,0))-H66&lt;=-1,"ERROR",(ROUND(I35,0))-H66),"")</f>
        <v/>
      </c>
    </row>
    <row r="67" spans="1:9" x14ac:dyDescent="0.25">
      <c r="A67" s="7" t="s">
        <v>28</v>
      </c>
      <c r="B67" s="40"/>
      <c r="C67" s="41" t="str">
        <f t="shared" si="8"/>
        <v/>
      </c>
      <c r="D67" s="40"/>
      <c r="E67" s="41" t="str">
        <f t="shared" si="9"/>
        <v/>
      </c>
      <c r="F67" s="40"/>
      <c r="G67" s="41" t="str">
        <f t="shared" si="10"/>
        <v/>
      </c>
      <c r="H67" s="40"/>
      <c r="I67" s="41" t="str">
        <f t="shared" si="11"/>
        <v/>
      </c>
    </row>
    <row r="68" spans="1:9" x14ac:dyDescent="0.25">
      <c r="A68" s="7" t="s">
        <v>46</v>
      </c>
      <c r="B68" s="40"/>
      <c r="C68" s="41" t="str">
        <f t="shared" si="8"/>
        <v/>
      </c>
      <c r="D68" s="40"/>
      <c r="E68" s="41" t="str">
        <f t="shared" si="9"/>
        <v/>
      </c>
      <c r="F68" s="40"/>
      <c r="G68" s="41" t="str">
        <f t="shared" si="10"/>
        <v/>
      </c>
      <c r="H68" s="40"/>
      <c r="I68" s="41" t="str">
        <f t="shared" si="11"/>
        <v/>
      </c>
    </row>
    <row r="69" spans="1:9" ht="78.75" customHeight="1" x14ac:dyDescent="0.25">
      <c r="A69" s="61" t="s">
        <v>49</v>
      </c>
      <c r="B69" s="61"/>
      <c r="C69" s="61"/>
      <c r="D69" s="61"/>
      <c r="E69" s="61"/>
      <c r="F69" s="61"/>
      <c r="G69" s="61"/>
      <c r="H69" s="61"/>
      <c r="I69" s="61"/>
    </row>
    <row r="70" spans="1:9" ht="18.75" x14ac:dyDescent="0.25">
      <c r="A70" s="77" t="s">
        <v>50</v>
      </c>
      <c r="B70" s="77"/>
      <c r="C70" s="77"/>
      <c r="D70" s="77"/>
      <c r="E70" s="77"/>
      <c r="F70" s="77"/>
      <c r="G70" s="77"/>
      <c r="H70" s="77"/>
      <c r="I70" s="77"/>
    </row>
    <row r="72" spans="1:9" x14ac:dyDescent="0.25">
      <c r="A72" s="78" t="s">
        <v>51</v>
      </c>
      <c r="B72" s="79"/>
      <c r="C72" s="79"/>
      <c r="D72" s="79"/>
      <c r="E72" s="79"/>
      <c r="F72" s="79"/>
      <c r="G72" s="79"/>
      <c r="H72" s="79"/>
      <c r="I72" s="79"/>
    </row>
    <row r="73" spans="1:9" x14ac:dyDescent="0.25">
      <c r="A73" s="79"/>
      <c r="B73" s="79"/>
      <c r="C73" s="79"/>
      <c r="D73" s="79"/>
      <c r="E73" s="79"/>
      <c r="F73" s="79"/>
      <c r="G73" s="79"/>
      <c r="H73" s="79"/>
      <c r="I73" s="79"/>
    </row>
    <row r="74" spans="1:9" x14ac:dyDescent="0.25">
      <c r="A74" s="79"/>
      <c r="B74" s="79"/>
      <c r="C74" s="79"/>
      <c r="D74" s="79"/>
      <c r="E74" s="79"/>
      <c r="F74" s="79"/>
      <c r="G74" s="79"/>
      <c r="H74" s="79"/>
      <c r="I74" s="79"/>
    </row>
    <row r="75" spans="1:9" x14ac:dyDescent="0.25">
      <c r="A75" s="79"/>
      <c r="B75" s="79"/>
      <c r="C75" s="79"/>
      <c r="D75" s="79"/>
      <c r="E75" s="79"/>
      <c r="F75" s="79"/>
      <c r="G75" s="79"/>
      <c r="H75" s="79"/>
      <c r="I75" s="79"/>
    </row>
  </sheetData>
  <sheetProtection selectLockedCells="1"/>
  <mergeCells count="39">
    <mergeCell ref="A69:I69"/>
    <mergeCell ref="A70:I70"/>
    <mergeCell ref="A72:I75"/>
    <mergeCell ref="A57:I59"/>
    <mergeCell ref="A62:A63"/>
    <mergeCell ref="B62:C62"/>
    <mergeCell ref="D62:E62"/>
    <mergeCell ref="F62:G62"/>
    <mergeCell ref="H62:I62"/>
    <mergeCell ref="A49:I49"/>
    <mergeCell ref="A51:A52"/>
    <mergeCell ref="B51:C51"/>
    <mergeCell ref="D51:E51"/>
    <mergeCell ref="F51:G51"/>
    <mergeCell ref="H51:I51"/>
    <mergeCell ref="A39:I39"/>
    <mergeCell ref="A43:A44"/>
    <mergeCell ref="B43:C43"/>
    <mergeCell ref="D43:E43"/>
    <mergeCell ref="F43:G43"/>
    <mergeCell ref="H43:I43"/>
    <mergeCell ref="A38:I38"/>
    <mergeCell ref="A23:A24"/>
    <mergeCell ref="B23:C23"/>
    <mergeCell ref="D23:E23"/>
    <mergeCell ref="F23:G23"/>
    <mergeCell ref="H23:I23"/>
    <mergeCell ref="A28:I29"/>
    <mergeCell ref="A32:A33"/>
    <mergeCell ref="B32:C32"/>
    <mergeCell ref="D32:E32"/>
    <mergeCell ref="F32:G32"/>
    <mergeCell ref="H32:I32"/>
    <mergeCell ref="E15:G15"/>
    <mergeCell ref="A5:C5"/>
    <mergeCell ref="D5:E5"/>
    <mergeCell ref="F5:H5"/>
    <mergeCell ref="A8:I8"/>
    <mergeCell ref="A13:C13"/>
  </mergeCells>
  <dataValidations count="15">
    <dataValidation type="decimal" operator="greaterThanOrEqual" allowBlank="1" showInputMessage="1" showErrorMessage="1" error="Target must be 50.9% or more" sqref="H37 H48:I48" xr:uid="{8C557A2D-B39E-4C5E-9B24-893EC5424989}">
      <formula1>0.509</formula1>
    </dataValidation>
    <dataValidation type="decimal" operator="greaterThanOrEqual" allowBlank="1" showInputMessage="1" showErrorMessage="1" error="Target is below minimum range SELECT CANCEL" sqref="B35" xr:uid="{8A331807-78AD-4EB5-BB9F-A6F64AFF31CC}">
      <formula1>0.015</formula1>
    </dataValidation>
    <dataValidation type="decimal" operator="greaterThanOrEqual" allowBlank="1" showInputMessage="1" showErrorMessage="1" error="Target is below minimum range SELECT CANCEL" sqref="B36" xr:uid="{DB041C45-B876-4246-8D1E-A906262C97F3}">
      <formula1>0.035</formula1>
    </dataValidation>
    <dataValidation type="decimal" operator="greaterThanOrEqual" allowBlank="1" showInputMessage="1" showErrorMessage="1" error="Target must be 4.9% or more" sqref="B37 B48:C48" xr:uid="{803DC4EE-082B-44D4-9E6C-6FDE08EE4349}">
      <formula1>0.049</formula1>
    </dataValidation>
    <dataValidation type="decimal" operator="greaterThanOrEqual" allowBlank="1" showInputMessage="1" showErrorMessage="1" error="Target is below minimum range SELECT CANCEL" sqref="D34" xr:uid="{B2C5A94F-254A-4902-A360-AA9CD5EF3B8D}">
      <formula1>0.045</formula1>
    </dataValidation>
    <dataValidation type="decimal" operator="greaterThanOrEqual" allowBlank="1" showInputMessage="1" showErrorMessage="1" error="Target is below minimum range SELECT CANCEL" sqref="D35" xr:uid="{00A13F4A-3DA9-41AA-BF53-5F915078803B}">
      <formula1>0.0525</formula1>
    </dataValidation>
    <dataValidation type="decimal" operator="greaterThanOrEqual" allowBlank="1" showInputMessage="1" showErrorMessage="1" error="Target is below minimum range SELECT CANCEL" sqref="D36" xr:uid="{40AE32E9-CCF3-41E1-85A6-694782E60E60}">
      <formula1>0.0625</formula1>
    </dataValidation>
    <dataValidation type="decimal" operator="greaterThanOrEqual" allowBlank="1" showInputMessage="1" showErrorMessage="1" error="Target must be 7.5% or more" sqref="D37 D48:E48" xr:uid="{CFAB4645-9898-4122-B8B7-7DF327D426E1}">
      <formula1>0.075</formula1>
    </dataValidation>
    <dataValidation type="decimal" operator="greaterThanOrEqual" allowBlank="1" showInputMessage="1" showErrorMessage="1" error="Target is below minimum range SELECT CANCEL" sqref="F34" xr:uid="{9B9876EB-32C7-40FF-A6B2-E45430B64586}">
      <formula1>0.16</formula1>
    </dataValidation>
    <dataValidation type="decimal" operator="greaterThanOrEqual" allowBlank="1" showInputMessage="1" showErrorMessage="1" error="Target is below minimum range SELECT CANCEL" sqref="F35" xr:uid="{A54E0627-67E1-47E4-8D44-96245E404689}">
      <formula1>0.175</formula1>
    </dataValidation>
    <dataValidation type="decimal" operator="greaterThanOrEqual" allowBlank="1" showInputMessage="1" showErrorMessage="1" error="Target is below minimum range SELECT CANCEL" sqref="F36" xr:uid="{DDE350EC-19A8-4CFC-A760-F4267C6E4C59}">
      <formula1>0.199</formula1>
    </dataValidation>
    <dataValidation type="decimal" operator="greaterThanOrEqual" allowBlank="1" showInputMessage="1" showErrorMessage="1" error="Target must be 22.0% or more_x000a_" sqref="F37 F48:G48" xr:uid="{E0FE3B68-E723-426D-8F59-F111BDA2FA61}">
      <formula1>0.22</formula1>
    </dataValidation>
    <dataValidation type="decimal" operator="greaterThanOrEqual" allowBlank="1" showInputMessage="1" showErrorMessage="1" error="Target is below minimum range SELECT CANCEL" sqref="H34" xr:uid="{E9AE6D39-0B01-4783-8728-840717BEDAAB}">
      <formula1>0.33</formula1>
    </dataValidation>
    <dataValidation type="decimal" operator="greaterThanOrEqual" allowBlank="1" showInputMessage="1" showErrorMessage="1" error="Target is below minimum range SELECT CANCEL" sqref="H35" xr:uid="{4EDE7622-9A60-44EC-BBC5-93BE42BB56EB}">
      <formula1>0.37</formula1>
    </dataValidation>
    <dataValidation type="decimal" operator="greaterThanOrEqual" allowBlank="1" showInputMessage="1" showErrorMessage="1" error="Target is below minimum range SELECT CANCEL" sqref="H36" xr:uid="{262BD6CE-E6DC-4170-A635-97DE5B88544A}">
      <formula1>0.44</formula1>
    </dataValidation>
  </dataValidations>
  <hyperlinks>
    <hyperlink ref="F5" r:id="rId1" xr:uid="{AD3FFFE3-EA5A-4955-8021-4EA366C96955}"/>
  </hyperlinks>
  <pageMargins left="0.5" right="0.5" top="0.81666666666666665" bottom="0.75" header="0.3" footer="0.3"/>
  <pageSetup scale="55" orientation="portrait" horizontalDpi="1200" verticalDpi="1200" r:id="rId2"/>
  <headerFooter>
    <oddHeader xml:space="preserve">&amp;C&amp;"-,Bold"&amp;14&amp;K000000CANADA RESEARCH CHAIRS PROGRAM: EQUITY TARGET SETTING EXERCISE (2021-2029)
CONFIDENTIAL WHEN COMPLETED </oddHeader>
    <oddFooter>&amp;C&amp;13CONFIDENTIAL WHEN COMPLETED</oddFooter>
  </headerFooter>
  <rowBreaks count="1" manualBreakCount="1">
    <brk id="17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5F01-6FE8-49F0-B63F-9F2D77597B77}">
  <sheetPr>
    <tabColor rgb="FF92D050"/>
  </sheetPr>
  <dimension ref="A11:L68"/>
  <sheetViews>
    <sheetView tabSelected="1" showRuler="0" view="pageLayout" zoomScale="120" zoomScaleNormal="100" zoomScalePageLayoutView="120" workbookViewId="0">
      <selection activeCell="Q35" sqref="Q35"/>
    </sheetView>
  </sheetViews>
  <sheetFormatPr defaultColWidth="9.140625" defaultRowHeight="15" x14ac:dyDescent="0.25"/>
  <cols>
    <col min="8" max="8" width="18.5703125" style="81" bestFit="1" customWidth="1"/>
  </cols>
  <sheetData>
    <row r="11" spans="8:12" x14ac:dyDescent="0.25">
      <c r="I11" s="81">
        <v>2023</v>
      </c>
      <c r="J11" s="81">
        <v>2025</v>
      </c>
      <c r="K11" s="81">
        <v>2027</v>
      </c>
      <c r="L11" s="81">
        <v>2029</v>
      </c>
    </row>
    <row r="12" spans="8:12" x14ac:dyDescent="0.25">
      <c r="H12" s="81" t="s">
        <v>65</v>
      </c>
      <c r="I12" s="82">
        <v>1.4999999999999999E-2</v>
      </c>
      <c r="J12" s="82">
        <v>2.2499999999999999E-2</v>
      </c>
      <c r="K12" s="82">
        <v>3.5000000000000003E-2</v>
      </c>
      <c r="L12" s="82">
        <v>4.9000000000000002E-2</v>
      </c>
    </row>
    <row r="13" spans="8:12" x14ac:dyDescent="0.25">
      <c r="H13" s="81" t="s">
        <v>64</v>
      </c>
      <c r="I13" s="82">
        <v>0.02</v>
      </c>
      <c r="J13" s="82">
        <v>0.03</v>
      </c>
      <c r="K13" s="82">
        <v>0.04</v>
      </c>
      <c r="L13" s="82">
        <v>4.9000000000000002E-2</v>
      </c>
    </row>
    <row r="14" spans="8:12" x14ac:dyDescent="0.25">
      <c r="H14" s="81" t="s">
        <v>63</v>
      </c>
      <c r="I14" s="82">
        <v>0.02</v>
      </c>
      <c r="J14" s="82">
        <v>3.2000000000000001E-2</v>
      </c>
      <c r="K14" s="82">
        <v>4.1000000000000002E-2</v>
      </c>
      <c r="L14" s="82">
        <v>4.9000000000000002E-2</v>
      </c>
    </row>
    <row r="29" spans="8:12" x14ac:dyDescent="0.25">
      <c r="I29" s="81">
        <v>2023</v>
      </c>
      <c r="J29" s="81">
        <v>2025</v>
      </c>
      <c r="K29" s="81">
        <v>2027</v>
      </c>
      <c r="L29" s="81">
        <v>2029</v>
      </c>
    </row>
    <row r="30" spans="8:12" x14ac:dyDescent="0.25">
      <c r="H30" s="81" t="s">
        <v>65</v>
      </c>
      <c r="I30" s="82">
        <v>4.4999999999999998E-2</v>
      </c>
      <c r="J30" s="82">
        <v>5.2499999999999998E-2</v>
      </c>
      <c r="K30" s="82">
        <v>6.25E-2</v>
      </c>
      <c r="L30" s="82">
        <v>7.4999999999999997E-2</v>
      </c>
    </row>
    <row r="31" spans="8:12" x14ac:dyDescent="0.25">
      <c r="H31" s="81" t="s">
        <v>64</v>
      </c>
      <c r="I31" s="82">
        <v>4.87E-2</v>
      </c>
      <c r="J31" s="82">
        <v>5.74E-2</v>
      </c>
      <c r="K31" s="82">
        <v>6.6100000000000006E-2</v>
      </c>
      <c r="L31" s="82">
        <v>7.4999999999999997E-2</v>
      </c>
    </row>
    <row r="32" spans="8:12" x14ac:dyDescent="0.25">
      <c r="H32" s="81" t="s">
        <v>63</v>
      </c>
      <c r="I32" s="82">
        <v>4.87E-2</v>
      </c>
      <c r="J32" s="82">
        <v>6.25E-2</v>
      </c>
      <c r="K32" s="82">
        <v>7.0000000000000007E-2</v>
      </c>
      <c r="L32" s="82">
        <v>7.4999999999999997E-2</v>
      </c>
    </row>
    <row r="41" spans="1:12" x14ac:dyDescent="0.25">
      <c r="A41" s="81"/>
    </row>
    <row r="47" spans="1:12" x14ac:dyDescent="0.25">
      <c r="I47" s="81">
        <v>2023</v>
      </c>
      <c r="J47" s="81">
        <v>2025</v>
      </c>
      <c r="K47" s="81">
        <v>2027</v>
      </c>
      <c r="L47" s="81">
        <v>2029</v>
      </c>
    </row>
    <row r="48" spans="1:12" x14ac:dyDescent="0.25">
      <c r="H48" s="81" t="s">
        <v>65</v>
      </c>
      <c r="I48" s="82">
        <v>0.16</v>
      </c>
      <c r="J48" s="82">
        <v>0.17499999999999999</v>
      </c>
      <c r="K48" s="82">
        <v>0.19900000000000001</v>
      </c>
      <c r="L48" s="82">
        <v>0.22</v>
      </c>
    </row>
    <row r="49" spans="1:12" x14ac:dyDescent="0.25">
      <c r="H49" s="81" t="s">
        <v>64</v>
      </c>
      <c r="I49" s="82">
        <v>0.16800000000000001</v>
      </c>
      <c r="J49" s="82">
        <v>0.185</v>
      </c>
      <c r="K49" s="82">
        <v>0.20200000000000001</v>
      </c>
      <c r="L49" s="82">
        <v>0.22</v>
      </c>
    </row>
    <row r="50" spans="1:12" x14ac:dyDescent="0.25">
      <c r="H50" s="81" t="s">
        <v>63</v>
      </c>
      <c r="I50" s="82">
        <v>0.16800000000000001</v>
      </c>
      <c r="J50" s="82">
        <v>0.19</v>
      </c>
      <c r="K50" s="82">
        <v>0.21</v>
      </c>
      <c r="L50" s="82">
        <v>0.22</v>
      </c>
    </row>
    <row r="59" spans="1:12" x14ac:dyDescent="0.25">
      <c r="A59" s="81"/>
    </row>
    <row r="65" spans="8:12" x14ac:dyDescent="0.25">
      <c r="I65" s="81">
        <v>2023</v>
      </c>
      <c r="J65" s="81">
        <v>2025</v>
      </c>
      <c r="K65" s="81">
        <v>2027</v>
      </c>
      <c r="L65" s="81">
        <v>2029</v>
      </c>
    </row>
    <row r="66" spans="8:12" x14ac:dyDescent="0.25">
      <c r="H66" s="81" t="s">
        <v>65</v>
      </c>
      <c r="I66" s="82">
        <v>0.33</v>
      </c>
      <c r="J66" s="82">
        <v>0.37</v>
      </c>
      <c r="K66" s="82">
        <v>0.44</v>
      </c>
      <c r="L66" s="82">
        <v>0.50900000000000001</v>
      </c>
    </row>
    <row r="67" spans="8:12" x14ac:dyDescent="0.25">
      <c r="H67" s="81" t="s">
        <v>64</v>
      </c>
      <c r="I67" s="82">
        <v>0.36</v>
      </c>
      <c r="J67" s="82">
        <v>0.41</v>
      </c>
      <c r="K67" s="82">
        <v>0.46</v>
      </c>
      <c r="L67" s="82">
        <v>0.50900000000000001</v>
      </c>
    </row>
    <row r="68" spans="8:12" x14ac:dyDescent="0.25">
      <c r="H68" s="81" t="s">
        <v>63</v>
      </c>
      <c r="I68" s="82">
        <v>0.36</v>
      </c>
      <c r="J68" s="82">
        <v>0.46</v>
      </c>
      <c r="K68" s="82">
        <v>0.48</v>
      </c>
      <c r="L68" s="82">
        <v>0.50900000000000001</v>
      </c>
    </row>
  </sheetData>
  <pageMargins left="0.7" right="0.7" top="0.75" bottom="0.75" header="0.3" footer="0.3"/>
  <pageSetup scale="45" orientation="landscape" horizontalDpi="1200" verticalDpi="1200" r:id="rId1"/>
  <headerFooter>
    <oddHeader xml:space="preserve">&amp;L&amp;"-,Bold"TARGET-SETTING METHODOLOGY FOR THE FOUR DESIGNATED GROUPS
Target Ranges
</oddHeader>
  </headerFooter>
  <drawing r:id="rId2"/>
  <legacyDrawing r:id="rId3"/>
  <oleObjects>
    <mc:AlternateContent xmlns:mc="http://schemas.openxmlformats.org/markup-compatibility/2006">
      <mc:Choice Requires="x14">
        <oleObject progId="Excel.Chart.8" shapeId="2049" r:id="rId4">
          <objectPr defaultSize="0" autoPict="0" r:id="rId5">
            <anchor moveWithCells="1" sizeWithCells="1">
              <from>
                <xdr:col>0</xdr:col>
                <xdr:colOff>0</xdr:colOff>
                <xdr:row>4</xdr:row>
                <xdr:rowOff>0</xdr:rowOff>
              </from>
              <to>
                <xdr:col>6</xdr:col>
                <xdr:colOff>609600</xdr:colOff>
                <xdr:row>21</xdr:row>
                <xdr:rowOff>28575</xdr:rowOff>
              </to>
            </anchor>
          </objectPr>
        </oleObject>
      </mc:Choice>
      <mc:Fallback>
        <oleObject progId="Excel.Chart.8" shapeId="2049" r:id="rId4"/>
      </mc:Fallback>
    </mc:AlternateContent>
    <mc:AlternateContent xmlns:mc="http://schemas.openxmlformats.org/markup-compatibility/2006">
      <mc:Choice Requires="x14">
        <oleObject progId="Excel.Chart.8" shapeId="2050" r:id="rId6">
          <objectPr defaultSize="0" autoPict="0" r:id="rId7">
            <anchor moveWithCells="1" sizeWithCells="1">
              <from>
                <xdr:col>0</xdr:col>
                <xdr:colOff>0</xdr:colOff>
                <xdr:row>22</xdr:row>
                <xdr:rowOff>28575</xdr:rowOff>
              </from>
              <to>
                <xdr:col>6</xdr:col>
                <xdr:colOff>600075</xdr:colOff>
                <xdr:row>39</xdr:row>
                <xdr:rowOff>133350</xdr:rowOff>
              </to>
            </anchor>
          </objectPr>
        </oleObject>
      </mc:Choice>
      <mc:Fallback>
        <oleObject progId="Excel.Chart.8" shapeId="2050" r:id="rId6"/>
      </mc:Fallback>
    </mc:AlternateContent>
    <mc:AlternateContent xmlns:mc="http://schemas.openxmlformats.org/markup-compatibility/2006">
      <mc:Choice Requires="x14">
        <oleObject progId="Excel.Chart.8" shapeId="2051" r:id="rId8">
          <objectPr defaultSize="0" autoPict="0" r:id="rId9">
            <anchor moveWithCells="1" sizeWithCells="1">
              <from>
                <xdr:col>0</xdr:col>
                <xdr:colOff>0</xdr:colOff>
                <xdr:row>41</xdr:row>
                <xdr:rowOff>0</xdr:rowOff>
              </from>
              <to>
                <xdr:col>6</xdr:col>
                <xdr:colOff>619125</xdr:colOff>
                <xdr:row>58</xdr:row>
                <xdr:rowOff>38100</xdr:rowOff>
              </to>
            </anchor>
          </objectPr>
        </oleObject>
      </mc:Choice>
      <mc:Fallback>
        <oleObject progId="Excel.Chart.8" shapeId="2051" r:id="rId8"/>
      </mc:Fallback>
    </mc:AlternateContent>
    <mc:AlternateContent xmlns:mc="http://schemas.openxmlformats.org/markup-compatibility/2006">
      <mc:Choice Requires="x14">
        <oleObject progId="Excel.Chart.8" shapeId="2052" r:id="rId10">
          <objectPr defaultSize="0" autoPict="0" r:id="rId11">
            <anchor moveWithCells="1" sizeWithCells="1">
              <from>
                <xdr:col>0</xdr:col>
                <xdr:colOff>0</xdr:colOff>
                <xdr:row>59</xdr:row>
                <xdr:rowOff>0</xdr:rowOff>
              </from>
              <to>
                <xdr:col>6</xdr:col>
                <xdr:colOff>628650</xdr:colOff>
                <xdr:row>75</xdr:row>
                <xdr:rowOff>0</xdr:rowOff>
              </to>
            </anchor>
          </objectPr>
        </oleObject>
      </mc:Choice>
      <mc:Fallback>
        <oleObject progId="Excel.Chart.8" shapeId="2052" r:id="rId10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A8DDACE2BB2A47B5793259E3F818C4" ma:contentTypeVersion="14" ma:contentTypeDescription="Create a new document." ma:contentTypeScope="" ma:versionID="1b8d29781d078782d94fb3fcf6a6ef2e">
  <xsd:schema xmlns:xsd="http://www.w3.org/2001/XMLSchema" xmlns:xs="http://www.w3.org/2001/XMLSchema" xmlns:p="http://schemas.microsoft.com/office/2006/metadata/properties" xmlns:ns3="b0cb4ce6-1a61-4470-9103-4bda11fbe058" xmlns:ns4="9262b2b7-bf41-48e8-ae97-969937abc2fa" targetNamespace="http://schemas.microsoft.com/office/2006/metadata/properties" ma:root="true" ma:fieldsID="ed2567850172f147cd3919f4d8ac8b39" ns3:_="" ns4:_="">
    <xsd:import namespace="b0cb4ce6-1a61-4470-9103-4bda11fbe058"/>
    <xsd:import namespace="9262b2b7-bf41-48e8-ae97-969937abc2f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cb4ce6-1a61-4470-9103-4bda11fbe058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2b2b7-bf41-48e8-ae97-969937abc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cb4ce6-1a61-4470-9103-4bda11fbe0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0D663-4C87-41AC-8516-68E7A2794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cb4ce6-1a61-4470-9103-4bda11fbe058"/>
    <ds:schemaRef ds:uri="9262b2b7-bf41-48e8-ae97-969937abc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0E1336-6A05-4569-A80B-F49324AE3BAA}">
  <ds:schemaRefs>
    <ds:schemaRef ds:uri="http://schemas.microsoft.com/office/2006/documentManagement/types"/>
    <ds:schemaRef ds:uri="http://purl.org/dc/terms/"/>
    <ds:schemaRef ds:uri="b0cb4ce6-1a61-4470-9103-4bda11fbe058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9262b2b7-bf41-48e8-ae97-969937abc2fa"/>
  </ds:schemaRefs>
</ds:datastoreItem>
</file>

<file path=customXml/itemProps3.xml><?xml version="1.0" encoding="utf-8"?>
<ds:datastoreItem xmlns:ds="http://schemas.openxmlformats.org/officeDocument/2006/customXml" ds:itemID="{9C574A93-66A8-4DA7-A223-E15D0E7A16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EquityTargetTool FINALunlocked</vt:lpstr>
      <vt:lpstr>Tab 2 FDG target ranges</vt:lpstr>
      <vt:lpstr>'EquityTargetTool FINALunlocked'!Print_Area</vt:lpstr>
      <vt:lpstr>'Tab 2 FDG target ranges'!Print_Area</vt:lpstr>
    </vt:vector>
  </TitlesOfParts>
  <Company>NSERC-SSHRC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</dc:creator>
  <cp:lastModifiedBy>Taranum Sultana</cp:lastModifiedBy>
  <dcterms:created xsi:type="dcterms:W3CDTF">2023-08-28T18:06:55Z</dcterms:created>
  <dcterms:modified xsi:type="dcterms:W3CDTF">2023-08-31T17:22:55Z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0x010100DBA8DDACE2BB2A47B5793259E3F818C4</vt:lpwstr>
  </property>
</Properties>
</file>